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https://waldzhcloud-my.sharepoint.com/personal/denise_zweifel_wald-zh_ch/Documents/Desktop/Dokumente Zwischenspeicher/Website Krippe/"/>
    </mc:Choice>
  </mc:AlternateContent>
  <xr:revisionPtr revIDLastSave="0" documentId="8_{CC1181AC-6758-411F-89E9-700E718EF3A6}" xr6:coauthVersionLast="47" xr6:coauthVersionMax="47" xr10:uidLastSave="{00000000-0000-0000-0000-000000000000}"/>
  <bookViews>
    <workbookView xWindow="33060" yWindow="5445" windowWidth="21600" windowHeight="12645" activeTab="1" xr2:uid="{00000000-000D-0000-FFFF-FFFF00000000}"/>
  </bookViews>
  <sheets>
    <sheet name="Input" sheetId="1" r:id="rId1"/>
    <sheet name="Tarifrechner_Elternansicht" sheetId="22" r:id="rId2"/>
  </sheets>
  <externalReferences>
    <externalReference r:id="rId3"/>
  </externalReferences>
  <definedNames>
    <definedName name="anz_mittagessen" localSheetId="1">Tarifrechner_Elternansicht!$Q$44</definedName>
    <definedName name="anz_mittagessen">#REF!</definedName>
    <definedName name="anz_zmorge" localSheetId="1">Tarifrechner_Elternansicht!$Q$43</definedName>
    <definedName name="anz_zmorge">#REF!</definedName>
    <definedName name="anz_zvieri" localSheetId="1">Tarifrechner_Elternansicht!$Q$45</definedName>
    <definedName name="anz_zvieri">#REF!</definedName>
    <definedName name="anzahl_zvieri" localSheetId="1">Tarifrechner_Elternansicht!$Q$45</definedName>
    <definedName name="anzahl_zvieri">#REF!</definedName>
    <definedName name="diskontfaktor">Input!$B$9</definedName>
    <definedName name="_xlnm.Print_Area" localSheetId="1">Tarifrechner_Elternansicht!$B$2:$J$60</definedName>
    <definedName name="essenszuschlag">Input!$B$13</definedName>
    <definedName name="fixe_gemeindesubvention_1_80">Input!$B$16</definedName>
    <definedName name="gemeindebeitrag_babyfaktor_25">Input!$B$21</definedName>
    <definedName name="geschwisterrabatt">Input!$B$12</definedName>
    <definedName name="halbstagsfaktor_mitmittagessen">Input!$B$17</definedName>
    <definedName name="halbtagsfaktor_ohnemittagessen">Input!$B$16</definedName>
    <definedName name="haushaltsabzug">Input!$B$3</definedName>
    <definedName name="haushaltsabzug_alt">[1]Input!$B$3</definedName>
    <definedName name="massgeb_einkommen" localSheetId="1">Tarifrechner_Elternansicht!$E$13</definedName>
    <definedName name="maximaltarif">Input!$B$6</definedName>
    <definedName name="minimaltarif">Input!$B$7</definedName>
    <definedName name="Monatsfaktor">Input!$B$15</definedName>
    <definedName name="monatsfaktor_nokimuz">Input!$B$20</definedName>
    <definedName name="Personenabzug">Input!$B$4</definedName>
    <definedName name="Personenabzug_alt">[1]Input!$B$4</definedName>
    <definedName name="vermoegensfreibetrag">Input!$B$10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5" i="22" l="1"/>
  <c r="O45" i="22"/>
  <c r="N45" i="22"/>
  <c r="M45" i="22"/>
  <c r="L45" i="22"/>
  <c r="P44" i="22"/>
  <c r="O44" i="22"/>
  <c r="N44" i="22"/>
  <c r="M44" i="22"/>
  <c r="L44" i="22"/>
  <c r="P43" i="22"/>
  <c r="O43" i="22"/>
  <c r="N43" i="22"/>
  <c r="M43" i="22"/>
  <c r="L43" i="22"/>
  <c r="P41" i="22"/>
  <c r="O41" i="22"/>
  <c r="N41" i="22"/>
  <c r="M41" i="22"/>
  <c r="L41" i="22"/>
  <c r="P40" i="22"/>
  <c r="O40" i="22"/>
  <c r="N40" i="22"/>
  <c r="M40" i="22"/>
  <c r="L40" i="22"/>
  <c r="P39" i="22"/>
  <c r="O39" i="22"/>
  <c r="N39" i="22"/>
  <c r="M39" i="22"/>
  <c r="L39" i="22"/>
  <c r="P37" i="22"/>
  <c r="O37" i="22"/>
  <c r="N37" i="22"/>
  <c r="M37" i="22"/>
  <c r="L37" i="22"/>
  <c r="P34" i="22"/>
  <c r="O34" i="22"/>
  <c r="N34" i="22"/>
  <c r="M34" i="22"/>
  <c r="L34" i="22"/>
  <c r="V32" i="22"/>
  <c r="W32" i="22" s="1"/>
  <c r="V31" i="22"/>
  <c r="W31" i="22" s="1"/>
  <c r="V30" i="22"/>
  <c r="W30" i="22" s="1"/>
  <c r="V29" i="22"/>
  <c r="W29" i="22" s="1"/>
  <c r="V26" i="22"/>
  <c r="W26" i="22" s="1"/>
  <c r="E12" i="22"/>
  <c r="E10" i="22"/>
  <c r="Q44" i="22" l="1"/>
  <c r="Q45" i="22"/>
  <c r="E13" i="22"/>
  <c r="C56" i="22" s="1"/>
  <c r="Q43" i="22"/>
  <c r="R34" i="22"/>
  <c r="W34" i="22"/>
  <c r="G13" i="22" l="1"/>
  <c r="C4" i="1" l="1"/>
  <c r="B9" i="1"/>
  <c r="E18" i="22" s="1"/>
  <c r="E40" i="22" l="1"/>
  <c r="E19" i="22"/>
  <c r="E44" i="22"/>
  <c r="E47" i="22" l="1"/>
  <c r="E43" i="22"/>
  <c r="G44" i="22" s="1"/>
  <c r="E46" i="22"/>
  <c r="W35" i="22" l="1"/>
  <c r="W36" i="22" s="1"/>
  <c r="S55" i="22"/>
  <c r="T56" i="22" s="1"/>
</calcChain>
</file>

<file path=xl/sharedStrings.xml><?xml version="1.0" encoding="utf-8"?>
<sst xmlns="http://schemas.openxmlformats.org/spreadsheetml/2006/main" count="88" uniqueCount="81">
  <si>
    <t>Abzüge</t>
  </si>
  <si>
    <t>Haushaltsabzug</t>
  </si>
  <si>
    <t>Personenabzug</t>
  </si>
  <si>
    <t>Minimaltarif</t>
  </si>
  <si>
    <t>Maximaltarif</t>
  </si>
  <si>
    <t>Anzahl Kinder</t>
  </si>
  <si>
    <t>Anzahl Erwachsene</t>
  </si>
  <si>
    <t>Tarife exkl. Geschwisterrabatt und Säuglingszuschläge</t>
  </si>
  <si>
    <t xml:space="preserve">Kosten </t>
  </si>
  <si>
    <t>Zuschlag 10% des Vermögens &gt; 50000</t>
  </si>
  <si>
    <t>Diskontfaktor (Anstieg pro CHF Einkommen)</t>
  </si>
  <si>
    <t>Schwelle für Subventionierung (massgeblicher Betrag)</t>
  </si>
  <si>
    <t>Vermögensfreibetrag</t>
  </si>
  <si>
    <t>Bemerkungen</t>
  </si>
  <si>
    <t>Geschwisterrabatt</t>
  </si>
  <si>
    <t>Essenszuschlag</t>
  </si>
  <si>
    <t>Drop Down</t>
  </si>
  <si>
    <t>Ja</t>
  </si>
  <si>
    <t>Nein</t>
  </si>
  <si>
    <t>Bitte hier auswählen…</t>
  </si>
  <si>
    <t xml:space="preserve">Besteht Anrecht auf Geschwisterrabatt? </t>
  </si>
  <si>
    <t>Bitte in untenstehendes Feld klicken und in der Liste die passende Antwort auswählen</t>
  </si>
  <si>
    <t xml:space="preserve">Familienkonstellation </t>
  </si>
  <si>
    <t>Angaben für das Kind, das betreut wird:</t>
  </si>
  <si>
    <t xml:space="preserve">(*) Alle aktuellen Bruttoeinkommen von sorgeberechtigten Eltern und ihren Partnern, welche im gleichen Haushalt mit Kindern leben: Alle Einkünfte aus unselbstständiger oder selbstständiger Erwerbstätigkeit, Nebenerwerb, Sozial- und anderen Versicherungen, Stipendien, Alimente, Renten. Abzüglich Alimente für geschiedene Partner oder Kinder. </t>
  </si>
  <si>
    <t>Kosten pro Kind und Stunde (exkl. Mittagessen), in CHF</t>
  </si>
  <si>
    <t>Beitrag der Gemeinde pro Kind und Stunde, in CHF</t>
  </si>
  <si>
    <t>Berechnung des Tarifs</t>
  </si>
  <si>
    <t>Stundentarif inkl. Geschwisterrabatt</t>
  </si>
  <si>
    <t>Bruttojahreseinkommen des Haushalts (*)</t>
  </si>
  <si>
    <t>Vermögen (gem. Steuererklärung Punkt 35)</t>
  </si>
  <si>
    <t>Massgebendes Einkommen (**)</t>
  </si>
  <si>
    <t xml:space="preserve">(**) Bruttojahreseinkommen, inkl. Abzüge sowie 10% des Vermögens über CHF 50'000. </t>
  </si>
  <si>
    <t>Tarif, den die Betreuungseinrichtung erhält insgesamt</t>
  </si>
  <si>
    <t>CHF 8 pro h</t>
  </si>
  <si>
    <t>Zeit</t>
  </si>
  <si>
    <t>Dienstag</t>
  </si>
  <si>
    <t>Mittwoch</t>
  </si>
  <si>
    <t>Donnerstag</t>
  </si>
  <si>
    <t>Freitag</t>
  </si>
  <si>
    <t>Montag</t>
  </si>
  <si>
    <t>Betreuung (Jahrespauschale)</t>
  </si>
  <si>
    <t>Monatsfaktor</t>
  </si>
  <si>
    <t>Beitrag der Gemeinde pro Kind und Monat, in CHF</t>
  </si>
  <si>
    <t>Tarif pro Kind und Stunde</t>
  </si>
  <si>
    <t>% des Maximaltarifs</t>
  </si>
  <si>
    <t xml:space="preserve">Monatsfaktor Schule Wald </t>
  </si>
  <si>
    <t>Die von Ihnen gemachten Angaben und das Berechnungsergebnis sind nicht verbindlich. Aus den angezeigten Kosten können keine Ansprüche abgeleitet werden.</t>
  </si>
  <si>
    <t xml:space="preserve"> </t>
  </si>
  <si>
    <t>08.00 - 09.00</t>
  </si>
  <si>
    <t>11.00 - 12.00</t>
  </si>
  <si>
    <t>15.30 - 17.30</t>
  </si>
  <si>
    <t>17.30 - 18.30</t>
  </si>
  <si>
    <t>13.30 - 15.30</t>
  </si>
  <si>
    <t>Achtung: 2 Std = *2</t>
  </si>
  <si>
    <t xml:space="preserve">Achtung: nur 1 Std. </t>
  </si>
  <si>
    <r>
      <t xml:space="preserve">Gewünschte Betreuungszeiten </t>
    </r>
    <r>
      <rPr>
        <sz val="11"/>
        <color theme="1"/>
        <rFont val="Calibri"/>
        <family val="2"/>
        <scheme val="minor"/>
      </rPr>
      <t>(Bitte Zutreffendes ankreuzen)</t>
    </r>
  </si>
  <si>
    <t>Anzahl Mittagessen pro Woche</t>
  </si>
  <si>
    <t>Rabatt in %</t>
  </si>
  <si>
    <t>(Trifft zu, wenn mehrere Kinder in einer familienergänzenden 
Institution nach Art. 3  Elternbeitragsreglement betreut werden.)</t>
  </si>
  <si>
    <t>06.30 - 08.00</t>
  </si>
  <si>
    <r>
      <t xml:space="preserve">Block 2.1: </t>
    </r>
    <r>
      <rPr>
        <b/>
        <sz val="11"/>
        <color theme="1"/>
        <rFont val="Calibri"/>
        <family val="2"/>
        <scheme val="minor"/>
      </rPr>
      <t>Blockzeitenbetreuung</t>
    </r>
  </si>
  <si>
    <r>
      <t xml:space="preserve">Block 2.2: </t>
    </r>
    <r>
      <rPr>
        <b/>
        <sz val="11"/>
        <color theme="1"/>
        <rFont val="Calibri"/>
        <family val="2"/>
        <scheme val="minor"/>
      </rPr>
      <t>Blockzeitenbetreuung</t>
    </r>
  </si>
  <si>
    <r>
      <rPr>
        <sz val="11"/>
        <color theme="1"/>
        <rFont val="Calibri"/>
        <family val="2"/>
        <scheme val="minor"/>
      </rPr>
      <t xml:space="preserve">Block 3: </t>
    </r>
    <r>
      <rPr>
        <b/>
        <sz val="11"/>
        <color theme="1"/>
        <rFont val="Calibri"/>
        <family val="2"/>
        <scheme val="minor"/>
      </rPr>
      <t>Mittagsbetreuung</t>
    </r>
  </si>
  <si>
    <r>
      <rPr>
        <sz val="11"/>
        <color theme="1"/>
        <rFont val="Calibri"/>
        <family val="2"/>
        <scheme val="minor"/>
      </rPr>
      <t xml:space="preserve">Block 4: </t>
    </r>
    <r>
      <rPr>
        <b/>
        <sz val="11"/>
        <color theme="1"/>
        <rFont val="Calibri"/>
        <family val="2"/>
        <scheme val="minor"/>
      </rPr>
      <t>Nachmittagsbetreuung</t>
    </r>
  </si>
  <si>
    <r>
      <rPr>
        <sz val="11"/>
        <color theme="1"/>
        <rFont val="Calibri"/>
        <family val="2"/>
        <scheme val="minor"/>
      </rPr>
      <t xml:space="preserve">Block 5: </t>
    </r>
    <r>
      <rPr>
        <b/>
        <sz val="11"/>
        <color theme="1"/>
        <rFont val="Calibri"/>
        <family val="2"/>
        <scheme val="minor"/>
      </rPr>
      <t>Nachmittagsbetreuung</t>
    </r>
  </si>
  <si>
    <t>12.00 - 13.30</t>
  </si>
  <si>
    <t>Essenszuschlag2</t>
  </si>
  <si>
    <t>Anzahl Zmorge pro Woche</t>
  </si>
  <si>
    <t>Anzahl Zvieri pro Woche</t>
  </si>
  <si>
    <t xml:space="preserve">kostenpflichtige h pro Woche </t>
  </si>
  <si>
    <t>Verrechnung pro Block und Monat</t>
  </si>
  <si>
    <t>Achtung: 1.5 Std = *1.5</t>
  </si>
  <si>
    <t xml:space="preserve">Passwort Blattschutz: </t>
  </si>
  <si>
    <t>ebrwald_2019</t>
  </si>
  <si>
    <r>
      <t>Block 1:</t>
    </r>
    <r>
      <rPr>
        <b/>
        <sz val="11"/>
        <color theme="1"/>
        <rFont val="Calibri"/>
        <family val="2"/>
        <scheme val="minor"/>
      </rPr>
      <t xml:space="preserve"> Morgenbetreuung</t>
    </r>
  </si>
  <si>
    <r>
      <rPr>
        <sz val="11"/>
        <color theme="1"/>
        <rFont val="Calibri"/>
        <family val="2"/>
        <scheme val="minor"/>
      </rPr>
      <t xml:space="preserve">Block 6: </t>
    </r>
    <r>
      <rPr>
        <b/>
        <sz val="11"/>
        <color theme="1"/>
        <rFont val="Calibri"/>
        <family val="2"/>
        <scheme val="minor"/>
      </rPr>
      <t>Abendbetreuung</t>
    </r>
  </si>
  <si>
    <t>Kosten pro Kind und Monat (inkl. Essenspauschale von CHF 10.00 pro Mittagessen, inkl. CHF 3.00 pro Zmorge/Znüni und/oder Zvieri)</t>
  </si>
  <si>
    <t>Version: 2023-06-01</t>
  </si>
  <si>
    <r>
      <t xml:space="preserve">Bitte füllen Sie alle </t>
    </r>
    <r>
      <rPr>
        <b/>
        <sz val="11"/>
        <color theme="7" tint="-0.499984740745262"/>
        <rFont val="Calibri"/>
        <family val="2"/>
        <scheme val="minor"/>
      </rPr>
      <t>hellgrün markierten</t>
    </r>
    <r>
      <rPr>
        <b/>
        <sz val="11"/>
        <rFont val="Calibri"/>
        <family val="2"/>
        <scheme val="minor"/>
      </rPr>
      <t xml:space="preserve"> Felder vollständig aus.</t>
    </r>
  </si>
  <si>
    <t>Zuständig für die verbindliche Festsetzung der Elternbeiträge, aufgrund des einzureichenden Antragsformulars, ist die Schulverwaltung.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</si>
</sst>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6">
    <xf numFmtId="0" fontId="0" fillId="0" borderId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44">
    <xf numFmtId="0" fontId="0" fillId="0" borderId="0" xfId="0"/>
    <xf numFmtId="0" fontId="5" fillId="0" borderId="0" xfId="0" applyFont="1" applyFill="1"/>
    <xf numFmtId="3" fontId="6" fillId="0" borderId="0" xfId="0" applyNumberFormat="1" applyFont="1" applyFill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wrapText="1"/>
    </xf>
    <xf numFmtId="164" fontId="6" fillId="0" borderId="0" xfId="0" applyNumberFormat="1" applyFont="1" applyFill="1"/>
    <xf numFmtId="9" fontId="6" fillId="0" borderId="0" xfId="1" applyFont="1" applyFill="1"/>
    <xf numFmtId="0" fontId="7" fillId="0" borderId="0" xfId="0" applyFont="1" applyFill="1" applyBorder="1"/>
    <xf numFmtId="9" fontId="7" fillId="0" borderId="0" xfId="0" applyNumberFormat="1" applyFont="1" applyFill="1" applyBorder="1"/>
    <xf numFmtId="0" fontId="6" fillId="0" borderId="0" xfId="0" applyFont="1" applyFill="1" applyBorder="1"/>
    <xf numFmtId="4" fontId="6" fillId="0" borderId="0" xfId="0" applyNumberFormat="1" applyFont="1" applyFill="1"/>
    <xf numFmtId="2" fontId="6" fillId="0" borderId="0" xfId="0" applyNumberFormat="1" applyFont="1" applyFill="1" applyAlignment="1">
      <alignment wrapText="1"/>
    </xf>
    <xf numFmtId="3" fontId="6" fillId="0" borderId="0" xfId="1" applyNumberFormat="1" applyFont="1" applyFill="1"/>
    <xf numFmtId="9" fontId="6" fillId="0" borderId="0" xfId="1" applyFont="1" applyFill="1" applyAlignment="1">
      <alignment wrapText="1"/>
    </xf>
    <xf numFmtId="0" fontId="0" fillId="3" borderId="0" xfId="0" applyFill="1" applyProtection="1">
      <protection hidden="1"/>
    </xf>
    <xf numFmtId="0" fontId="0" fillId="3" borderId="0" xfId="0" applyFill="1" applyBorder="1" applyProtection="1">
      <protection hidden="1"/>
    </xf>
    <xf numFmtId="0" fontId="1" fillId="3" borderId="0" xfId="0" applyFont="1" applyFill="1" applyBorder="1" applyAlignment="1" applyProtection="1">
      <alignment wrapText="1"/>
      <protection hidden="1"/>
    </xf>
    <xf numFmtId="0" fontId="1" fillId="3" borderId="0" xfId="0" applyFont="1" applyFill="1" applyBorder="1" applyProtection="1">
      <protection hidden="1"/>
    </xf>
    <xf numFmtId="0" fontId="4" fillId="3" borderId="0" xfId="0" applyFont="1" applyFill="1" applyBorder="1" applyAlignment="1" applyProtection="1">
      <alignment wrapText="1"/>
      <protection hidden="1"/>
    </xf>
    <xf numFmtId="3" fontId="0" fillId="3" borderId="0" xfId="0" applyNumberFormat="1" applyFill="1" applyProtection="1">
      <protection hidden="1"/>
    </xf>
    <xf numFmtId="10" fontId="0" fillId="3" borderId="0" xfId="1" applyNumberFormat="1" applyFont="1" applyFill="1" applyBorder="1" applyProtection="1">
      <protection hidden="1"/>
    </xf>
    <xf numFmtId="0" fontId="3" fillId="3" borderId="0" xfId="0" applyFont="1" applyFill="1" applyBorder="1" applyAlignment="1" applyProtection="1">
      <alignment wrapText="1"/>
      <protection hidden="1"/>
    </xf>
    <xf numFmtId="2" fontId="0" fillId="3" borderId="0" xfId="0" applyNumberFormat="1" applyFill="1" applyBorder="1" applyProtection="1">
      <protection hidden="1"/>
    </xf>
    <xf numFmtId="0" fontId="0" fillId="3" borderId="0" xfId="0" applyFill="1" applyProtection="1">
      <protection locked="0" hidden="1"/>
    </xf>
    <xf numFmtId="0" fontId="1" fillId="3" borderId="0" xfId="0" applyFont="1" applyFill="1" applyAlignment="1" applyProtection="1">
      <alignment wrapText="1"/>
      <protection hidden="1"/>
    </xf>
    <xf numFmtId="0" fontId="7" fillId="3" borderId="0" xfId="0" applyFont="1" applyFill="1" applyProtection="1">
      <protection hidden="1"/>
    </xf>
    <xf numFmtId="0" fontId="8" fillId="0" borderId="0" xfId="0" applyFont="1" applyFill="1" applyAlignment="1">
      <alignment wrapText="1"/>
    </xf>
    <xf numFmtId="2" fontId="6" fillId="0" borderId="0" xfId="0" applyNumberFormat="1" applyFont="1" applyFill="1"/>
    <xf numFmtId="2" fontId="6" fillId="0" borderId="0" xfId="1" applyNumberFormat="1" applyFont="1" applyFill="1"/>
    <xf numFmtId="0" fontId="6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left" indent="1"/>
    </xf>
    <xf numFmtId="2" fontId="7" fillId="0" borderId="0" xfId="0" applyNumberFormat="1" applyFont="1" applyFill="1"/>
    <xf numFmtId="4" fontId="7" fillId="0" borderId="0" xfId="0" applyNumberFormat="1" applyFont="1" applyFill="1"/>
    <xf numFmtId="3" fontId="0" fillId="3" borderId="0" xfId="0" applyNumberFormat="1" applyFill="1" applyBorder="1" applyProtection="1">
      <protection hidden="1"/>
    </xf>
    <xf numFmtId="9" fontId="0" fillId="3" borderId="0" xfId="0" applyNumberFormat="1" applyFill="1" applyBorder="1" applyProtection="1">
      <protection hidden="1"/>
    </xf>
    <xf numFmtId="10" fontId="1" fillId="3" borderId="2" xfId="1" applyNumberFormat="1" applyFont="1" applyFill="1" applyBorder="1" applyProtection="1">
      <protection hidden="1"/>
    </xf>
    <xf numFmtId="10" fontId="0" fillId="3" borderId="5" xfId="1" applyNumberFormat="1" applyFont="1" applyFill="1" applyBorder="1" applyProtection="1">
      <protection locked="0" hidden="1"/>
    </xf>
    <xf numFmtId="0" fontId="0" fillId="3" borderId="5" xfId="0" applyFill="1" applyBorder="1" applyProtection="1">
      <protection locked="0" hidden="1"/>
    </xf>
    <xf numFmtId="0" fontId="0" fillId="3" borderId="6" xfId="0" applyFill="1" applyBorder="1" applyProtection="1">
      <protection locked="0" hidden="1"/>
    </xf>
    <xf numFmtId="10" fontId="0" fillId="3" borderId="7" xfId="1" applyNumberFormat="1" applyFont="1" applyFill="1" applyBorder="1" applyProtection="1">
      <protection locked="0" hidden="1"/>
    </xf>
    <xf numFmtId="0" fontId="0" fillId="3" borderId="7" xfId="0" applyFill="1" applyBorder="1" applyProtection="1">
      <protection locked="0" hidden="1"/>
    </xf>
    <xf numFmtId="0" fontId="0" fillId="3" borderId="8" xfId="0" applyFill="1" applyBorder="1" applyProtection="1">
      <protection locked="0" hidden="1"/>
    </xf>
    <xf numFmtId="4" fontId="1" fillId="3" borderId="1" xfId="0" applyNumberFormat="1" applyFont="1" applyFill="1" applyBorder="1" applyProtection="1">
      <protection hidden="1"/>
    </xf>
    <xf numFmtId="0" fontId="0" fillId="2" borderId="0" xfId="0" applyFill="1" applyProtection="1">
      <protection hidden="1"/>
    </xf>
    <xf numFmtId="0" fontId="6" fillId="3" borderId="0" xfId="0" applyFont="1" applyFill="1" applyBorder="1" applyAlignment="1" applyProtection="1">
      <alignment wrapText="1"/>
      <protection hidden="1"/>
    </xf>
    <xf numFmtId="0" fontId="6" fillId="3" borderId="0" xfId="0" applyFont="1" applyFill="1" applyBorder="1" applyProtection="1">
      <protection hidden="1"/>
    </xf>
    <xf numFmtId="165" fontId="6" fillId="0" borderId="0" xfId="0" applyNumberFormat="1" applyFont="1" applyFill="1"/>
    <xf numFmtId="0" fontId="0" fillId="3" borderId="18" xfId="0" applyFill="1" applyBorder="1" applyAlignment="1" applyProtection="1">
      <alignment horizontal="center" vertical="center"/>
      <protection hidden="1"/>
    </xf>
    <xf numFmtId="10" fontId="1" fillId="3" borderId="19" xfId="1" applyNumberFormat="1" applyFont="1" applyFill="1" applyBorder="1" applyAlignment="1" applyProtection="1">
      <alignment horizontal="center" vertical="center"/>
      <protection hidden="1"/>
    </xf>
    <xf numFmtId="10" fontId="1" fillId="3" borderId="20" xfId="1" applyNumberFormat="1" applyFont="1" applyFill="1" applyBorder="1" applyAlignment="1" applyProtection="1">
      <alignment horizontal="center" vertical="center"/>
      <protection hidden="1"/>
    </xf>
    <xf numFmtId="0" fontId="1" fillId="3" borderId="20" xfId="0" applyFont="1" applyFill="1" applyBorder="1" applyAlignment="1" applyProtection="1">
      <alignment horizontal="center" vertical="center"/>
      <protection hidden="1"/>
    </xf>
    <xf numFmtId="0" fontId="1" fillId="3" borderId="21" xfId="0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Border="1" applyAlignment="1" applyProtection="1">
      <alignment wrapText="1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0" xfId="0" applyFill="1" applyBorder="1" applyAlignment="1" applyProtection="1">
      <protection hidden="1"/>
    </xf>
    <xf numFmtId="0" fontId="0" fillId="2" borderId="0" xfId="0" applyFill="1" applyAlignment="1" applyProtection="1">
      <protection hidden="1"/>
    </xf>
    <xf numFmtId="0" fontId="1" fillId="3" borderId="2" xfId="0" applyFont="1" applyFill="1" applyBorder="1" applyProtection="1">
      <protection hidden="1"/>
    </xf>
    <xf numFmtId="0" fontId="1" fillId="3" borderId="3" xfId="0" applyFont="1" applyFill="1" applyBorder="1" applyProtection="1">
      <protection hidden="1"/>
    </xf>
    <xf numFmtId="0" fontId="0" fillId="3" borderId="34" xfId="0" applyFill="1" applyBorder="1" applyAlignment="1" applyProtection="1">
      <alignment horizontal="center" vertical="center"/>
      <protection hidden="1"/>
    </xf>
    <xf numFmtId="0" fontId="0" fillId="3" borderId="37" xfId="0" applyFill="1" applyBorder="1" applyAlignment="1" applyProtection="1">
      <alignment horizontal="center" vertical="center"/>
      <protection hidden="1"/>
    </xf>
    <xf numFmtId="0" fontId="1" fillId="3" borderId="17" xfId="0" applyFont="1" applyFill="1" applyBorder="1" applyAlignment="1" applyProtection="1">
      <alignment horizontal="left" vertical="center" indent="1"/>
      <protection hidden="1"/>
    </xf>
    <xf numFmtId="10" fontId="0" fillId="4" borderId="28" xfId="1" applyNumberFormat="1" applyFont="1" applyFill="1" applyBorder="1" applyAlignment="1" applyProtection="1">
      <alignment horizontal="left" vertical="center"/>
      <protection locked="0" hidden="1"/>
    </xf>
    <xf numFmtId="10" fontId="0" fillId="4" borderId="29" xfId="1" applyNumberFormat="1" applyFont="1" applyFill="1" applyBorder="1" applyAlignment="1" applyProtection="1">
      <alignment horizontal="left" vertical="center"/>
      <protection locked="0" hidden="1"/>
    </xf>
    <xf numFmtId="0" fontId="0" fillId="4" borderId="29" xfId="0" applyFill="1" applyBorder="1" applyAlignment="1" applyProtection="1">
      <alignment horizontal="left" vertical="center"/>
      <protection locked="0" hidden="1"/>
    </xf>
    <xf numFmtId="0" fontId="0" fillId="4" borderId="30" xfId="0" applyFill="1" applyBorder="1" applyAlignment="1" applyProtection="1">
      <alignment horizontal="left" vertical="center"/>
      <protection locked="0" hidden="1"/>
    </xf>
    <xf numFmtId="10" fontId="0" fillId="4" borderId="24" xfId="1" applyNumberFormat="1" applyFont="1" applyFill="1" applyBorder="1" applyAlignment="1" applyProtection="1">
      <alignment horizontal="left" vertical="center"/>
      <protection locked="0" hidden="1"/>
    </xf>
    <xf numFmtId="10" fontId="0" fillId="4" borderId="0" xfId="1" applyNumberFormat="1" applyFont="1" applyFill="1" applyBorder="1" applyAlignment="1" applyProtection="1">
      <alignment horizontal="left" vertical="center"/>
      <protection locked="0" hidden="1"/>
    </xf>
    <xf numFmtId="0" fontId="0" fillId="4" borderId="0" xfId="0" applyFill="1" applyBorder="1" applyAlignment="1" applyProtection="1">
      <alignment horizontal="left" vertical="center"/>
      <protection locked="0" hidden="1"/>
    </xf>
    <xf numFmtId="0" fontId="0" fillId="4" borderId="22" xfId="0" applyFill="1" applyBorder="1" applyAlignment="1" applyProtection="1">
      <alignment horizontal="left" vertical="center"/>
      <protection locked="0" hidden="1"/>
    </xf>
    <xf numFmtId="10" fontId="0" fillId="4" borderId="31" xfId="1" applyNumberFormat="1" applyFont="1" applyFill="1" applyBorder="1" applyAlignment="1" applyProtection="1">
      <alignment horizontal="left" vertical="center"/>
      <protection locked="0" hidden="1"/>
    </xf>
    <xf numFmtId="10" fontId="0" fillId="4" borderId="32" xfId="1" applyNumberFormat="1" applyFont="1" applyFill="1" applyBorder="1" applyAlignment="1" applyProtection="1">
      <alignment horizontal="left" vertical="center"/>
      <protection locked="0" hidden="1"/>
    </xf>
    <xf numFmtId="0" fontId="0" fillId="4" borderId="32" xfId="0" applyFill="1" applyBorder="1" applyAlignment="1" applyProtection="1">
      <alignment horizontal="left" vertical="center"/>
      <protection locked="0" hidden="1"/>
    </xf>
    <xf numFmtId="0" fontId="0" fillId="4" borderId="33" xfId="0" applyFill="1" applyBorder="1" applyAlignment="1" applyProtection="1">
      <alignment horizontal="left" vertical="center"/>
      <protection locked="0" hidden="1"/>
    </xf>
    <xf numFmtId="0" fontId="16" fillId="3" borderId="0" xfId="0" applyFont="1" applyFill="1" applyProtection="1">
      <protection hidden="1"/>
    </xf>
    <xf numFmtId="0" fontId="0" fillId="5" borderId="0" xfId="0" applyFill="1" applyBorder="1" applyProtection="1">
      <protection hidden="1"/>
    </xf>
    <xf numFmtId="2" fontId="0" fillId="5" borderId="0" xfId="0" applyNumberFormat="1" applyFill="1" applyBorder="1" applyProtection="1">
      <protection hidden="1"/>
    </xf>
    <xf numFmtId="9" fontId="8" fillId="5" borderId="0" xfId="0" applyNumberFormat="1" applyFont="1" applyFill="1" applyBorder="1" applyAlignment="1" applyProtection="1">
      <alignment horizontal="center"/>
      <protection hidden="1"/>
    </xf>
    <xf numFmtId="0" fontId="17" fillId="5" borderId="1" xfId="0" applyFont="1" applyFill="1" applyBorder="1" applyAlignment="1" applyProtection="1">
      <alignment horizontal="center"/>
      <protection locked="0" hidden="1"/>
    </xf>
    <xf numFmtId="0" fontId="0" fillId="2" borderId="0" xfId="0" applyFill="1" applyAlignment="1" applyProtection="1">
      <alignment vertical="top"/>
      <protection hidden="1"/>
    </xf>
    <xf numFmtId="0" fontId="0" fillId="6" borderId="0" xfId="0" applyFill="1" applyProtection="1">
      <protection hidden="1"/>
    </xf>
    <xf numFmtId="0" fontId="0" fillId="7" borderId="34" xfId="0" applyFill="1" applyBorder="1" applyAlignment="1" applyProtection="1">
      <alignment horizontal="center" vertical="center"/>
      <protection hidden="1"/>
    </xf>
    <xf numFmtId="0" fontId="0" fillId="7" borderId="35" xfId="0" applyFill="1" applyBorder="1" applyAlignment="1" applyProtection="1">
      <alignment horizontal="center" vertical="center"/>
      <protection hidden="1"/>
    </xf>
    <xf numFmtId="0" fontId="0" fillId="7" borderId="36" xfId="0" applyFill="1" applyBorder="1" applyAlignment="1" applyProtection="1">
      <alignment horizontal="center" vertical="center"/>
      <protection hidden="1"/>
    </xf>
    <xf numFmtId="0" fontId="14" fillId="3" borderId="0" xfId="0" applyFont="1" applyFill="1" applyAlignment="1" applyProtection="1">
      <alignment horizontal="right"/>
      <protection hidden="1"/>
    </xf>
    <xf numFmtId="2" fontId="0" fillId="2" borderId="0" xfId="0" applyNumberFormat="1" applyFill="1" applyProtection="1">
      <protection hidden="1"/>
    </xf>
    <xf numFmtId="4" fontId="0" fillId="3" borderId="0" xfId="0" applyNumberFormat="1" applyFill="1" applyBorder="1" applyProtection="1">
      <protection hidden="1"/>
    </xf>
    <xf numFmtId="4" fontId="0" fillId="3" borderId="1" xfId="0" applyNumberFormat="1" applyFill="1" applyBorder="1" applyProtection="1">
      <protection hidden="1"/>
    </xf>
    <xf numFmtId="9" fontId="8" fillId="5" borderId="0" xfId="0" applyNumberFormat="1" applyFont="1" applyFill="1" applyBorder="1" applyAlignment="1" applyProtection="1">
      <alignment horizontal="left"/>
      <protection hidden="1"/>
    </xf>
    <xf numFmtId="3" fontId="6" fillId="6" borderId="0" xfId="0" applyNumberFormat="1" applyFont="1" applyFill="1"/>
    <xf numFmtId="4" fontId="6" fillId="6" borderId="0" xfId="0" applyNumberFormat="1" applyFont="1" applyFill="1"/>
    <xf numFmtId="0" fontId="0" fillId="6" borderId="0" xfId="0" applyFill="1" applyProtection="1">
      <protection locked="0" hidden="1"/>
    </xf>
    <xf numFmtId="0" fontId="0" fillId="7" borderId="15" xfId="0" applyFill="1" applyBorder="1" applyAlignment="1" applyProtection="1">
      <alignment horizontal="left" vertical="center" wrapText="1" indent="1"/>
      <protection hidden="1"/>
    </xf>
    <xf numFmtId="10" fontId="0" fillId="8" borderId="28" xfId="1" applyNumberFormat="1" applyFont="1" applyFill="1" applyBorder="1" applyAlignment="1" applyProtection="1">
      <alignment horizontal="left" vertical="center"/>
      <protection locked="0" hidden="1"/>
    </xf>
    <xf numFmtId="10" fontId="0" fillId="8" borderId="29" xfId="1" applyNumberFormat="1" applyFont="1" applyFill="1" applyBorder="1" applyAlignment="1" applyProtection="1">
      <alignment horizontal="left" vertical="center"/>
      <protection locked="0" hidden="1"/>
    </xf>
    <xf numFmtId="0" fontId="0" fillId="8" borderId="29" xfId="0" applyFill="1" applyBorder="1" applyAlignment="1" applyProtection="1">
      <alignment horizontal="left" vertical="center"/>
      <protection locked="0" hidden="1"/>
    </xf>
    <xf numFmtId="0" fontId="0" fillId="8" borderId="30" xfId="0" applyFill="1" applyBorder="1" applyAlignment="1" applyProtection="1">
      <alignment horizontal="left" vertical="center"/>
      <protection locked="0" hidden="1"/>
    </xf>
    <xf numFmtId="10" fontId="0" fillId="8" borderId="24" xfId="1" applyNumberFormat="1" applyFont="1" applyFill="1" applyBorder="1" applyAlignment="1" applyProtection="1">
      <alignment horizontal="left" vertical="center"/>
      <protection locked="0" hidden="1"/>
    </xf>
    <xf numFmtId="10" fontId="0" fillId="8" borderId="0" xfId="1" applyNumberFormat="1" applyFont="1" applyFill="1" applyBorder="1" applyAlignment="1" applyProtection="1">
      <alignment horizontal="left" vertical="center"/>
      <protection locked="0" hidden="1"/>
    </xf>
    <xf numFmtId="0" fontId="0" fillId="8" borderId="0" xfId="0" applyFill="1" applyBorder="1" applyAlignment="1" applyProtection="1">
      <alignment horizontal="left" vertical="center"/>
      <protection locked="0" hidden="1"/>
    </xf>
    <xf numFmtId="0" fontId="0" fillId="8" borderId="22" xfId="0" applyFill="1" applyBorder="1" applyAlignment="1" applyProtection="1">
      <alignment horizontal="left" vertical="center"/>
      <protection locked="0" hidden="1"/>
    </xf>
    <xf numFmtId="10" fontId="0" fillId="8" borderId="25" xfId="1" applyNumberFormat="1" applyFont="1" applyFill="1" applyBorder="1" applyAlignment="1" applyProtection="1">
      <alignment horizontal="left" vertical="center"/>
      <protection locked="0" hidden="1"/>
    </xf>
    <xf numFmtId="10" fontId="0" fillId="8" borderId="26" xfId="1" applyNumberFormat="1" applyFont="1" applyFill="1" applyBorder="1" applyAlignment="1" applyProtection="1">
      <alignment horizontal="left" vertical="center"/>
      <protection locked="0" hidden="1"/>
    </xf>
    <xf numFmtId="0" fontId="0" fillId="8" borderId="26" xfId="0" applyFill="1" applyBorder="1" applyAlignment="1" applyProtection="1">
      <alignment horizontal="left" vertical="center"/>
      <protection locked="0" hidden="1"/>
    </xf>
    <xf numFmtId="0" fontId="0" fillId="8" borderId="27" xfId="0" applyFill="1" applyBorder="1" applyAlignment="1" applyProtection="1">
      <alignment horizontal="left" vertical="center"/>
      <protection locked="0" hidden="1"/>
    </xf>
    <xf numFmtId="0" fontId="0" fillId="7" borderId="5" xfId="0" applyFill="1" applyBorder="1" applyAlignment="1" applyProtection="1">
      <alignment horizontal="center" vertical="center"/>
      <protection hidden="1"/>
    </xf>
    <xf numFmtId="0" fontId="0" fillId="7" borderId="16" xfId="0" applyFill="1" applyBorder="1" applyAlignment="1" applyProtection="1">
      <alignment horizontal="center" vertical="center"/>
      <protection hidden="1"/>
    </xf>
    <xf numFmtId="0" fontId="1" fillId="7" borderId="15" xfId="0" applyFont="1" applyFill="1" applyBorder="1" applyAlignment="1" applyProtection="1">
      <alignment horizontal="left" vertical="center" wrapText="1" indent="1"/>
      <protection hidden="1"/>
    </xf>
    <xf numFmtId="2" fontId="0" fillId="3" borderId="1" xfId="0" applyNumberFormat="1" applyFill="1" applyBorder="1" applyProtection="1">
      <protection hidden="1"/>
    </xf>
    <xf numFmtId="0" fontId="0" fillId="3" borderId="4" xfId="0" applyFill="1" applyBorder="1" applyAlignment="1" applyProtection="1">
      <alignment horizontal="left" vertical="center" indent="1"/>
      <protection hidden="1"/>
    </xf>
    <xf numFmtId="0" fontId="18" fillId="3" borderId="0" xfId="0" applyFont="1" applyFill="1" applyBorder="1" applyProtection="1">
      <protection hidden="1"/>
    </xf>
    <xf numFmtId="4" fontId="18" fillId="3" borderId="0" xfId="0" applyNumberFormat="1" applyFont="1" applyFill="1" applyBorder="1" applyProtection="1">
      <protection hidden="1"/>
    </xf>
    <xf numFmtId="4" fontId="0" fillId="2" borderId="0" xfId="0" applyNumberFormat="1" applyFill="1" applyProtection="1">
      <protection hidden="1"/>
    </xf>
    <xf numFmtId="0" fontId="0" fillId="9" borderId="0" xfId="0" applyFill="1" applyProtection="1">
      <protection hidden="1"/>
    </xf>
    <xf numFmtId="0" fontId="20" fillId="3" borderId="0" xfId="0" applyFont="1" applyFill="1" applyProtection="1">
      <protection hidden="1"/>
    </xf>
    <xf numFmtId="0" fontId="16" fillId="3" borderId="12" xfId="0" applyFont="1" applyFill="1" applyBorder="1" applyAlignment="1" applyProtection="1">
      <alignment vertical="center" wrapText="1"/>
      <protection hidden="1"/>
    </xf>
    <xf numFmtId="0" fontId="15" fillId="0" borderId="13" xfId="0" applyFont="1" applyBorder="1" applyAlignment="1" applyProtection="1">
      <alignment vertical="center" wrapText="1"/>
      <protection hidden="1"/>
    </xf>
    <xf numFmtId="0" fontId="15" fillId="0" borderId="14" xfId="0" applyFont="1" applyBorder="1" applyAlignment="1" applyProtection="1">
      <alignment vertical="center" wrapText="1"/>
      <protection hidden="1"/>
    </xf>
    <xf numFmtId="0" fontId="0" fillId="3" borderId="0" xfId="0" applyFont="1" applyFill="1" applyBorder="1" applyAlignment="1" applyProtection="1">
      <alignment wrapText="1"/>
      <protection hidden="1"/>
    </xf>
    <xf numFmtId="0" fontId="0" fillId="0" borderId="22" xfId="0" applyFont="1" applyBorder="1" applyAlignment="1" applyProtection="1">
      <alignment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3" borderId="0" xfId="0" applyFont="1" applyFill="1" applyAlignment="1" applyProtection="1">
      <alignment horizontal="left" wrapText="1"/>
      <protection hidden="1"/>
    </xf>
    <xf numFmtId="0" fontId="15" fillId="3" borderId="0" xfId="0" applyFont="1" applyFill="1" applyAlignment="1" applyProtection="1">
      <alignment wrapText="1"/>
      <protection hidden="1"/>
    </xf>
    <xf numFmtId="0" fontId="15" fillId="3" borderId="0" xfId="0" applyFont="1" applyFill="1" applyAlignment="1" applyProtection="1">
      <protection hidden="1"/>
    </xf>
    <xf numFmtId="0" fontId="16" fillId="3" borderId="13" xfId="0" applyFont="1" applyFill="1" applyBorder="1" applyAlignment="1" applyProtection="1">
      <alignment horizontal="left" vertical="top" wrapText="1"/>
      <protection hidden="1"/>
    </xf>
    <xf numFmtId="0" fontId="11" fillId="3" borderId="0" xfId="0" applyFont="1" applyFill="1" applyBorder="1" applyAlignment="1" applyProtection="1">
      <alignment wrapText="1"/>
      <protection hidden="1"/>
    </xf>
    <xf numFmtId="0" fontId="12" fillId="0" borderId="0" xfId="0" applyFont="1" applyAlignment="1" applyProtection="1">
      <alignment wrapText="1"/>
      <protection hidden="1"/>
    </xf>
    <xf numFmtId="0" fontId="0" fillId="4" borderId="38" xfId="0" applyFill="1" applyBorder="1" applyAlignment="1" applyProtection="1">
      <alignment horizontal="center"/>
      <protection locked="0" hidden="1"/>
    </xf>
    <xf numFmtId="0" fontId="0" fillId="0" borderId="21" xfId="0" applyBorder="1" applyAlignment="1" applyProtection="1">
      <protection locked="0" hidden="1"/>
    </xf>
    <xf numFmtId="0" fontId="16" fillId="3" borderId="9" xfId="0" applyFont="1" applyFill="1" applyBorder="1" applyAlignment="1" applyProtection="1">
      <alignment vertical="center" wrapText="1"/>
      <protection hidden="1"/>
    </xf>
    <xf numFmtId="0" fontId="15" fillId="0" borderId="10" xfId="0" applyFont="1" applyBorder="1" applyAlignment="1" applyProtection="1">
      <alignment vertical="center" wrapText="1"/>
      <protection hidden="1"/>
    </xf>
    <xf numFmtId="0" fontId="15" fillId="0" borderId="11" xfId="0" applyFont="1" applyBorder="1" applyAlignment="1" applyProtection="1">
      <alignment vertical="center" wrapText="1"/>
      <protection hidden="1"/>
    </xf>
    <xf numFmtId="0" fontId="13" fillId="3" borderId="0" xfId="0" applyFont="1" applyFill="1" applyBorder="1" applyAlignment="1" applyProtection="1">
      <alignment wrapText="1"/>
      <protection hidden="1"/>
    </xf>
    <xf numFmtId="0" fontId="0" fillId="0" borderId="0" xfId="0" applyAlignment="1"/>
    <xf numFmtId="0" fontId="0" fillId="4" borderId="1" xfId="0" applyFill="1" applyBorder="1" applyAlignment="1" applyProtection="1">
      <protection locked="0" hidden="1"/>
    </xf>
    <xf numFmtId="0" fontId="0" fillId="0" borderId="1" xfId="0" applyBorder="1" applyAlignment="1" applyProtection="1">
      <protection locked="0" hidden="1"/>
    </xf>
    <xf numFmtId="3" fontId="0" fillId="4" borderId="1" xfId="0" applyNumberFormat="1" applyFill="1" applyBorder="1" applyAlignment="1" applyProtection="1">
      <protection locked="0" hidden="1"/>
    </xf>
    <xf numFmtId="3" fontId="0" fillId="3" borderId="38" xfId="0" applyNumberFormat="1" applyFill="1" applyBorder="1" applyAlignment="1" applyProtection="1">
      <alignment horizontal="right"/>
      <protection hidden="1"/>
    </xf>
    <xf numFmtId="3" fontId="0" fillId="3" borderId="21" xfId="0" applyNumberFormat="1" applyFill="1" applyBorder="1" applyAlignment="1" applyProtection="1">
      <alignment horizontal="right"/>
      <protection hidden="1"/>
    </xf>
    <xf numFmtId="3" fontId="0" fillId="3" borderId="23" xfId="0" applyNumberFormat="1" applyFill="1" applyBorder="1" applyAlignment="1" applyProtection="1">
      <alignment horizontal="right"/>
      <protection hidden="1"/>
    </xf>
    <xf numFmtId="3" fontId="0" fillId="3" borderId="0" xfId="0" applyNumberFormat="1" applyFill="1" applyAlignment="1" applyProtection="1">
      <alignment horizontal="right"/>
      <protection hidden="1"/>
    </xf>
  </cellXfs>
  <cellStyles count="16">
    <cellStyle name="Besuchter Hyperlink" xfId="3" builtinId="9" hidden="1"/>
    <cellStyle name="Besuchter Hyperlink" xfId="5" builtinId="9" hidden="1"/>
    <cellStyle name="Besuchter Hyperlink" xfId="7" builtinId="9" hidden="1"/>
    <cellStyle name="Besuchter Hyperlink" xfId="9" builtinId="9" hidden="1"/>
    <cellStyle name="Besuchter Hyperlink" xfId="11" builtinId="9" hidden="1"/>
    <cellStyle name="Besuchter Hyperlink" xfId="13" builtinId="9" hidden="1"/>
    <cellStyle name="Besuchter Hyperlink" xfId="15" builtinId="9" hidden="1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Prozent" xfId="1" builtinId="5"/>
    <cellStyle name="Standard" xfId="0" builtinId="0"/>
  </cellStyles>
  <dxfs count="23">
    <dxf>
      <fill>
        <patternFill>
          <bgColor theme="4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6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#REF!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$P$27" lockText="1" noThreeD="1"/>
</file>

<file path=xl/ctrlProps/ctrlProp12.xml><?xml version="1.0" encoding="utf-8"?>
<formControlPr xmlns="http://schemas.microsoft.com/office/spreadsheetml/2009/9/main" objectType="CheckBox" fmlaLink="$P$28" lockText="1" noThreeD="1"/>
</file>

<file path=xl/ctrlProps/ctrlProp13.xml><?xml version="1.0" encoding="utf-8"?>
<formControlPr xmlns="http://schemas.microsoft.com/office/spreadsheetml/2009/9/main" objectType="CheckBox" fmlaLink="$P$29" lockText="1" noThreeD="1"/>
</file>

<file path=xl/ctrlProps/ctrlProp14.xml><?xml version="1.0" encoding="utf-8"?>
<formControlPr xmlns="http://schemas.microsoft.com/office/spreadsheetml/2009/9/main" objectType="CheckBox" fmlaLink="$P$30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$P$31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$P$32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$O$27" lockText="1" noThreeD="1"/>
</file>

<file path=xl/ctrlProps/ctrlProp20.xml><?xml version="1.0" encoding="utf-8"?>
<formControlPr xmlns="http://schemas.microsoft.com/office/spreadsheetml/2009/9/main" objectType="CheckBox" fmlaLink="$N$27" lockText="1" noThreeD="1"/>
</file>

<file path=xl/ctrlProps/ctrlProp21.xml><?xml version="1.0" encoding="utf-8"?>
<formControlPr xmlns="http://schemas.microsoft.com/office/spreadsheetml/2009/9/main" objectType="CheckBox" fmlaLink="$N$28" lockText="1" noThreeD="1"/>
</file>

<file path=xl/ctrlProps/ctrlProp22.xml><?xml version="1.0" encoding="utf-8"?>
<formControlPr xmlns="http://schemas.microsoft.com/office/spreadsheetml/2009/9/main" objectType="CheckBox" fmlaLink="$N$30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$N$31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$N$32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fmlaLink="$M$27" lockText="1" noThreeD="1"/>
</file>

<file path=xl/ctrlProps/ctrlProp29.xml><?xml version="1.0" encoding="utf-8"?>
<formControlPr xmlns="http://schemas.microsoft.com/office/spreadsheetml/2009/9/main" objectType="CheckBox" fmlaLink="$M$28" lockText="1" noThreeD="1"/>
</file>

<file path=xl/ctrlProps/ctrlProp3.xml><?xml version="1.0" encoding="utf-8"?>
<formControlPr xmlns="http://schemas.microsoft.com/office/spreadsheetml/2009/9/main" objectType="CheckBox" fmlaLink="$O$28" lockText="1" noThreeD="1"/>
</file>

<file path=xl/ctrlProps/ctrlProp30.xml><?xml version="1.0" encoding="utf-8"?>
<formControlPr xmlns="http://schemas.microsoft.com/office/spreadsheetml/2009/9/main" objectType="CheckBox" fmlaLink="$M$29" lockText="1" noThreeD="1"/>
</file>

<file path=xl/ctrlProps/ctrlProp31.xml><?xml version="1.0" encoding="utf-8"?>
<formControlPr xmlns="http://schemas.microsoft.com/office/spreadsheetml/2009/9/main" objectType="CheckBox" fmlaLink="$M$30" lockText="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$M$31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fmlaLink="$M$32" lockText="1" noThreeD="1"/>
</file>

<file path=xl/ctrlProps/ctrlProp36.xml><?xml version="1.0" encoding="utf-8"?>
<formControlPr xmlns="http://schemas.microsoft.com/office/spreadsheetml/2009/9/main" objectType="CheckBox" fmlaLink="#REF!" noThreeD="1"/>
</file>

<file path=xl/ctrlProps/ctrlProp37.xml><?xml version="1.0" encoding="utf-8"?>
<formControlPr xmlns="http://schemas.microsoft.com/office/spreadsheetml/2009/9/main" objectType="CheckBox" fmlaLink="$L$27" lockText="1" noThreeD="1"/>
</file>

<file path=xl/ctrlProps/ctrlProp38.xml><?xml version="1.0" encoding="utf-8"?>
<formControlPr xmlns="http://schemas.microsoft.com/office/spreadsheetml/2009/9/main" objectType="CheckBox" fmlaLink="$L$28" lockText="1" noThreeD="1"/>
</file>

<file path=xl/ctrlProps/ctrlProp39.xml><?xml version="1.0" encoding="utf-8"?>
<formControlPr xmlns="http://schemas.microsoft.com/office/spreadsheetml/2009/9/main" objectType="CheckBox" fmlaLink="$L$29" lockText="1" noThreeD="1"/>
</file>

<file path=xl/ctrlProps/ctrlProp4.xml><?xml version="1.0" encoding="utf-8"?>
<formControlPr xmlns="http://schemas.microsoft.com/office/spreadsheetml/2009/9/main" objectType="CheckBox" fmlaLink="$O$29" lockText="1" noThreeD="1"/>
</file>

<file path=xl/ctrlProps/ctrlProp40.xml><?xml version="1.0" encoding="utf-8"?>
<formControlPr xmlns="http://schemas.microsoft.com/office/spreadsheetml/2009/9/main" objectType="CheckBox" fmlaLink="$L$30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fmlaLink="$L$31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fmlaLink="$L$32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$L$28" lockText="1" noThreeD="1"/>
</file>

<file path=xl/ctrlProps/ctrlProp47.xml><?xml version="1.0" encoding="utf-8"?>
<formControlPr xmlns="http://schemas.microsoft.com/office/spreadsheetml/2009/9/main" objectType="CheckBox" fmlaLink="$M$28" lockText="1" noThreeD="1"/>
</file>

<file path=xl/ctrlProps/ctrlProp48.xml><?xml version="1.0" encoding="utf-8"?>
<formControlPr xmlns="http://schemas.microsoft.com/office/spreadsheetml/2009/9/main" objectType="CheckBox" fmlaLink="$M$28" lockText="1" noThreeD="1"/>
</file>

<file path=xl/ctrlProps/ctrlProp49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$O$30" lockText="1" noThreeD="1"/>
</file>

<file path=xl/ctrlProps/ctrlProp50.xml><?xml version="1.0" encoding="utf-8"?>
<formControlPr xmlns="http://schemas.microsoft.com/office/spreadsheetml/2009/9/main" objectType="CheckBox" fmlaLink="$N$28" lockText="1" noThreeD="1"/>
</file>

<file path=xl/ctrlProps/ctrlProp51.xml><?xml version="1.0" encoding="utf-8"?>
<formControlPr xmlns="http://schemas.microsoft.com/office/spreadsheetml/2009/9/main" objectType="CheckBox" fmlaLink="#REF!" lockText="1" noThreeD="1"/>
</file>

<file path=xl/ctrlProps/ctrlProp52.xml><?xml version="1.0" encoding="utf-8"?>
<formControlPr xmlns="http://schemas.microsoft.com/office/spreadsheetml/2009/9/main" objectType="CheckBox" fmlaLink="$O$28" lockText="1" noThreeD="1"/>
</file>

<file path=xl/ctrlProps/ctrlProp53.xml><?xml version="1.0" encoding="utf-8"?>
<formControlPr xmlns="http://schemas.microsoft.com/office/spreadsheetml/2009/9/main" objectType="CheckBox" fmlaLink="$P$28" lockText="1" noThreeD="1"/>
</file>

<file path=xl/ctrlProps/ctrlProp54.xml><?xml version="1.0" encoding="utf-8"?>
<formControlPr xmlns="http://schemas.microsoft.com/office/spreadsheetml/2009/9/main" objectType="CheckBox" fmlaLink="$P$28" lockText="1" noThreeD="1"/>
</file>

<file path=xl/ctrlProps/ctrlProp55.xml><?xml version="1.0" encoding="utf-8"?>
<formControlPr xmlns="http://schemas.microsoft.com/office/spreadsheetml/2009/9/main" objectType="CheckBox" fmlaLink="$N$30" lockText="1" noThreeD="1"/>
</file>

<file path=xl/ctrlProps/ctrlProp56.xml><?xml version="1.0" encoding="utf-8"?>
<formControlPr xmlns="http://schemas.microsoft.com/office/spreadsheetml/2009/9/main" objectType="CheckBox" fmlaLink="$M$29" lockText="1" noThreeD="1"/>
</file>

<file path=xl/ctrlProps/ctrlProp57.xml><?xml version="1.0" encoding="utf-8"?>
<formControlPr xmlns="http://schemas.microsoft.com/office/spreadsheetml/2009/9/main" objectType="CheckBox" fmlaLink="$L$30" lockText="1" noThreeD="1"/>
</file>

<file path=xl/ctrlProps/ctrlProp58.xml><?xml version="1.0" encoding="utf-8"?>
<formControlPr xmlns="http://schemas.microsoft.com/office/spreadsheetml/2009/9/main" objectType="CheckBox" fmlaLink="$O$29" lockText="1" noThreeD="1"/>
</file>

<file path=xl/ctrlProps/ctrlProp59.xml><?xml version="1.0" encoding="utf-8"?>
<formControlPr xmlns="http://schemas.microsoft.com/office/spreadsheetml/2009/9/main" objectType="CheckBox" fmlaLink="$P$30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60.xml><?xml version="1.0" encoding="utf-8"?>
<formControlPr xmlns="http://schemas.microsoft.com/office/spreadsheetml/2009/9/main" objectType="CheckBox" fmlaLink="#REF!" lockText="1" noThreeD="1"/>
</file>

<file path=xl/ctrlProps/ctrlProp61.xml><?xml version="1.0" encoding="utf-8"?>
<formControlPr xmlns="http://schemas.microsoft.com/office/spreadsheetml/2009/9/main" objectType="CheckBox" fmlaLink="$M$30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#REF!" lockText="1" noThreeD="1"/>
</file>

<file path=xl/ctrlProps/ctrlProp64.xml><?xml version="1.0" encoding="utf-8"?>
<formControlPr xmlns="http://schemas.microsoft.com/office/spreadsheetml/2009/9/main" objectType="CheckBox" fmlaLink="#REF!" lockText="1" noThreeD="1"/>
</file>

<file path=xl/ctrlProps/ctrlProp65.xml><?xml version="1.0" encoding="utf-8"?>
<formControlPr xmlns="http://schemas.microsoft.com/office/spreadsheetml/2009/9/main" objectType="CheckBox" fmlaLink="$O$30" lockText="1" noThreeD="1"/>
</file>

<file path=xl/ctrlProps/ctrlProp66.xml><?xml version="1.0" encoding="utf-8"?>
<formControlPr xmlns="http://schemas.microsoft.com/office/spreadsheetml/2009/9/main" objectType="CheckBox" fmlaLink="$O$26" noThreeD="1"/>
</file>

<file path=xl/ctrlProps/ctrlProp67.xml><?xml version="1.0" encoding="utf-8"?>
<formControlPr xmlns="http://schemas.microsoft.com/office/spreadsheetml/2009/9/main" objectType="CheckBox" fmlaLink="$P$26" lockText="1" noThreeD="1"/>
</file>

<file path=xl/ctrlProps/ctrlProp68.xml><?xml version="1.0" encoding="utf-8"?>
<formControlPr xmlns="http://schemas.microsoft.com/office/spreadsheetml/2009/9/main" objectType="CheckBox" fmlaLink="$N$26" lockText="1" noThreeD="1"/>
</file>

<file path=xl/ctrlProps/ctrlProp69.xml><?xml version="1.0" encoding="utf-8"?>
<formControlPr xmlns="http://schemas.microsoft.com/office/spreadsheetml/2009/9/main" objectType="CheckBox" fmlaLink="$M$26" lockText="1" noThreeD="1"/>
</file>

<file path=xl/ctrlProps/ctrlProp7.xml><?xml version="1.0" encoding="utf-8"?>
<formControlPr xmlns="http://schemas.microsoft.com/office/spreadsheetml/2009/9/main" objectType="CheckBox" fmlaLink="$O$31" lockText="1" noThreeD="1"/>
</file>

<file path=xl/ctrlProps/ctrlProp70.xml><?xml version="1.0" encoding="utf-8"?>
<formControlPr xmlns="http://schemas.microsoft.com/office/spreadsheetml/2009/9/main" objectType="CheckBox" fmlaLink="$L$26" noThreeD="1"/>
</file>

<file path=xl/ctrlProps/ctrlProp71.xml><?xml version="1.0" encoding="utf-8"?>
<formControlPr xmlns="http://schemas.microsoft.com/office/spreadsheetml/2009/9/main" objectType="CheckBox" fmlaLink="$N$29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$O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25</xdr:row>
          <xdr:rowOff>0</xdr:rowOff>
        </xdr:from>
        <xdr:to>
          <xdr:col>7</xdr:col>
          <xdr:colOff>600075</xdr:colOff>
          <xdr:row>25</xdr:row>
          <xdr:rowOff>333375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26</xdr:row>
          <xdr:rowOff>9525</xdr:rowOff>
        </xdr:from>
        <xdr:to>
          <xdr:col>7</xdr:col>
          <xdr:colOff>600075</xdr:colOff>
          <xdr:row>26</xdr:row>
          <xdr:rowOff>371475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27</xdr:row>
          <xdr:rowOff>9525</xdr:rowOff>
        </xdr:from>
        <xdr:to>
          <xdr:col>7</xdr:col>
          <xdr:colOff>609600</xdr:colOff>
          <xdr:row>27</xdr:row>
          <xdr:rowOff>352425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1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28</xdr:row>
          <xdr:rowOff>9525</xdr:rowOff>
        </xdr:from>
        <xdr:to>
          <xdr:col>7</xdr:col>
          <xdr:colOff>581025</xdr:colOff>
          <xdr:row>28</xdr:row>
          <xdr:rowOff>352425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1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29</xdr:row>
          <xdr:rowOff>9525</xdr:rowOff>
        </xdr:from>
        <xdr:to>
          <xdr:col>7</xdr:col>
          <xdr:colOff>581025</xdr:colOff>
          <xdr:row>29</xdr:row>
          <xdr:rowOff>352425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1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30</xdr:row>
          <xdr:rowOff>19050</xdr:rowOff>
        </xdr:from>
        <xdr:to>
          <xdr:col>7</xdr:col>
          <xdr:colOff>600075</xdr:colOff>
          <xdr:row>30</xdr:row>
          <xdr:rowOff>361950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1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30</xdr:row>
          <xdr:rowOff>28575</xdr:rowOff>
        </xdr:from>
        <xdr:to>
          <xdr:col>7</xdr:col>
          <xdr:colOff>581025</xdr:colOff>
          <xdr:row>30</xdr:row>
          <xdr:rowOff>352425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1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31</xdr:row>
          <xdr:rowOff>0</xdr:rowOff>
        </xdr:from>
        <xdr:to>
          <xdr:col>7</xdr:col>
          <xdr:colOff>600075</xdr:colOff>
          <xdr:row>31</xdr:row>
          <xdr:rowOff>333375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1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31</xdr:row>
          <xdr:rowOff>0</xdr:rowOff>
        </xdr:from>
        <xdr:to>
          <xdr:col>7</xdr:col>
          <xdr:colOff>600075</xdr:colOff>
          <xdr:row>31</xdr:row>
          <xdr:rowOff>342900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1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25</xdr:row>
          <xdr:rowOff>0</xdr:rowOff>
        </xdr:from>
        <xdr:to>
          <xdr:col>8</xdr:col>
          <xdr:colOff>600075</xdr:colOff>
          <xdr:row>25</xdr:row>
          <xdr:rowOff>333375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1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26</xdr:row>
          <xdr:rowOff>9525</xdr:rowOff>
        </xdr:from>
        <xdr:to>
          <xdr:col>8</xdr:col>
          <xdr:colOff>600075</xdr:colOff>
          <xdr:row>26</xdr:row>
          <xdr:rowOff>352425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1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27</xdr:row>
          <xdr:rowOff>9525</xdr:rowOff>
        </xdr:from>
        <xdr:to>
          <xdr:col>8</xdr:col>
          <xdr:colOff>609600</xdr:colOff>
          <xdr:row>27</xdr:row>
          <xdr:rowOff>371475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1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28</xdr:row>
          <xdr:rowOff>9525</xdr:rowOff>
        </xdr:from>
        <xdr:to>
          <xdr:col>8</xdr:col>
          <xdr:colOff>600075</xdr:colOff>
          <xdr:row>28</xdr:row>
          <xdr:rowOff>352425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1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29</xdr:row>
          <xdr:rowOff>9525</xdr:rowOff>
        </xdr:from>
        <xdr:to>
          <xdr:col>8</xdr:col>
          <xdr:colOff>600075</xdr:colOff>
          <xdr:row>29</xdr:row>
          <xdr:rowOff>342900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1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30</xdr:row>
          <xdr:rowOff>0</xdr:rowOff>
        </xdr:from>
        <xdr:to>
          <xdr:col>8</xdr:col>
          <xdr:colOff>609600</xdr:colOff>
          <xdr:row>30</xdr:row>
          <xdr:rowOff>361950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1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30</xdr:row>
          <xdr:rowOff>9525</xdr:rowOff>
        </xdr:from>
        <xdr:to>
          <xdr:col>8</xdr:col>
          <xdr:colOff>609600</xdr:colOff>
          <xdr:row>30</xdr:row>
          <xdr:rowOff>352425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1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31</xdr:row>
          <xdr:rowOff>0</xdr:rowOff>
        </xdr:from>
        <xdr:to>
          <xdr:col>8</xdr:col>
          <xdr:colOff>600075</xdr:colOff>
          <xdr:row>31</xdr:row>
          <xdr:rowOff>333375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1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31</xdr:row>
          <xdr:rowOff>0</xdr:rowOff>
        </xdr:from>
        <xdr:to>
          <xdr:col>8</xdr:col>
          <xdr:colOff>581025</xdr:colOff>
          <xdr:row>31</xdr:row>
          <xdr:rowOff>342900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1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25</xdr:row>
          <xdr:rowOff>0</xdr:rowOff>
        </xdr:from>
        <xdr:to>
          <xdr:col>6</xdr:col>
          <xdr:colOff>609600</xdr:colOff>
          <xdr:row>25</xdr:row>
          <xdr:rowOff>361950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1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26</xdr:row>
          <xdr:rowOff>9525</xdr:rowOff>
        </xdr:from>
        <xdr:to>
          <xdr:col>6</xdr:col>
          <xdr:colOff>581025</xdr:colOff>
          <xdr:row>26</xdr:row>
          <xdr:rowOff>371475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1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27</xdr:row>
          <xdr:rowOff>9525</xdr:rowOff>
        </xdr:from>
        <xdr:to>
          <xdr:col>6</xdr:col>
          <xdr:colOff>581025</xdr:colOff>
          <xdr:row>27</xdr:row>
          <xdr:rowOff>352425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1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29</xdr:row>
          <xdr:rowOff>9525</xdr:rowOff>
        </xdr:from>
        <xdr:to>
          <xdr:col>6</xdr:col>
          <xdr:colOff>600075</xdr:colOff>
          <xdr:row>29</xdr:row>
          <xdr:rowOff>342900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1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30</xdr:row>
          <xdr:rowOff>0</xdr:rowOff>
        </xdr:from>
        <xdr:to>
          <xdr:col>6</xdr:col>
          <xdr:colOff>609600</xdr:colOff>
          <xdr:row>30</xdr:row>
          <xdr:rowOff>361950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1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30</xdr:row>
          <xdr:rowOff>0</xdr:rowOff>
        </xdr:from>
        <xdr:to>
          <xdr:col>6</xdr:col>
          <xdr:colOff>600075</xdr:colOff>
          <xdr:row>30</xdr:row>
          <xdr:rowOff>361950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1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31</xdr:row>
          <xdr:rowOff>0</xdr:rowOff>
        </xdr:from>
        <xdr:to>
          <xdr:col>6</xdr:col>
          <xdr:colOff>609600</xdr:colOff>
          <xdr:row>31</xdr:row>
          <xdr:rowOff>342900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1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31</xdr:row>
          <xdr:rowOff>0</xdr:rowOff>
        </xdr:from>
        <xdr:to>
          <xdr:col>6</xdr:col>
          <xdr:colOff>600075</xdr:colOff>
          <xdr:row>31</xdr:row>
          <xdr:rowOff>333375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1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25</xdr:row>
          <xdr:rowOff>0</xdr:rowOff>
        </xdr:from>
        <xdr:to>
          <xdr:col>5</xdr:col>
          <xdr:colOff>609600</xdr:colOff>
          <xdr:row>25</xdr:row>
          <xdr:rowOff>333375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1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26</xdr:row>
          <xdr:rowOff>9525</xdr:rowOff>
        </xdr:from>
        <xdr:to>
          <xdr:col>5</xdr:col>
          <xdr:colOff>609600</xdr:colOff>
          <xdr:row>26</xdr:row>
          <xdr:rowOff>371475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1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27</xdr:row>
          <xdr:rowOff>9525</xdr:rowOff>
        </xdr:from>
        <xdr:to>
          <xdr:col>5</xdr:col>
          <xdr:colOff>581025</xdr:colOff>
          <xdr:row>27</xdr:row>
          <xdr:rowOff>371475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1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28</xdr:row>
          <xdr:rowOff>9525</xdr:rowOff>
        </xdr:from>
        <xdr:to>
          <xdr:col>5</xdr:col>
          <xdr:colOff>609600</xdr:colOff>
          <xdr:row>28</xdr:row>
          <xdr:rowOff>342900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1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29</xdr:row>
          <xdr:rowOff>9525</xdr:rowOff>
        </xdr:from>
        <xdr:to>
          <xdr:col>5</xdr:col>
          <xdr:colOff>581025</xdr:colOff>
          <xdr:row>29</xdr:row>
          <xdr:rowOff>371475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1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30</xdr:row>
          <xdr:rowOff>0</xdr:rowOff>
        </xdr:from>
        <xdr:to>
          <xdr:col>5</xdr:col>
          <xdr:colOff>609600</xdr:colOff>
          <xdr:row>30</xdr:row>
          <xdr:rowOff>361950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1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30</xdr:row>
          <xdr:rowOff>0</xdr:rowOff>
        </xdr:from>
        <xdr:to>
          <xdr:col>5</xdr:col>
          <xdr:colOff>600075</xdr:colOff>
          <xdr:row>30</xdr:row>
          <xdr:rowOff>361950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1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31</xdr:row>
          <xdr:rowOff>0</xdr:rowOff>
        </xdr:from>
        <xdr:to>
          <xdr:col>5</xdr:col>
          <xdr:colOff>581025</xdr:colOff>
          <xdr:row>31</xdr:row>
          <xdr:rowOff>352425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1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31</xdr:row>
          <xdr:rowOff>9525</xdr:rowOff>
        </xdr:from>
        <xdr:to>
          <xdr:col>5</xdr:col>
          <xdr:colOff>581025</xdr:colOff>
          <xdr:row>31</xdr:row>
          <xdr:rowOff>342900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1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25</xdr:row>
          <xdr:rowOff>0</xdr:rowOff>
        </xdr:from>
        <xdr:to>
          <xdr:col>4</xdr:col>
          <xdr:colOff>609600</xdr:colOff>
          <xdr:row>25</xdr:row>
          <xdr:rowOff>333375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1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26</xdr:row>
          <xdr:rowOff>9525</xdr:rowOff>
        </xdr:from>
        <xdr:to>
          <xdr:col>4</xdr:col>
          <xdr:colOff>600075</xdr:colOff>
          <xdr:row>26</xdr:row>
          <xdr:rowOff>371475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1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27</xdr:row>
          <xdr:rowOff>9525</xdr:rowOff>
        </xdr:from>
        <xdr:to>
          <xdr:col>4</xdr:col>
          <xdr:colOff>581025</xdr:colOff>
          <xdr:row>27</xdr:row>
          <xdr:rowOff>352425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  <a:ext uri="{FF2B5EF4-FFF2-40B4-BE49-F238E27FC236}">
                  <a16:creationId xmlns:a16="http://schemas.microsoft.com/office/drawing/2014/main" id="{00000000-0008-0000-0100-00002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28</xdr:row>
          <xdr:rowOff>9525</xdr:rowOff>
        </xdr:from>
        <xdr:to>
          <xdr:col>4</xdr:col>
          <xdr:colOff>581025</xdr:colOff>
          <xdr:row>28</xdr:row>
          <xdr:rowOff>352425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  <a:ext uri="{FF2B5EF4-FFF2-40B4-BE49-F238E27FC236}">
                  <a16:creationId xmlns:a16="http://schemas.microsoft.com/office/drawing/2014/main" id="{00000000-0008-0000-01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29</xdr:row>
          <xdr:rowOff>9525</xdr:rowOff>
        </xdr:from>
        <xdr:to>
          <xdr:col>4</xdr:col>
          <xdr:colOff>581025</xdr:colOff>
          <xdr:row>29</xdr:row>
          <xdr:rowOff>352425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  <a:ext uri="{FF2B5EF4-FFF2-40B4-BE49-F238E27FC236}">
                  <a16:creationId xmlns:a16="http://schemas.microsoft.com/office/drawing/2014/main" id="{00000000-0008-0000-0100-00002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30</xdr:row>
          <xdr:rowOff>0</xdr:rowOff>
        </xdr:from>
        <xdr:to>
          <xdr:col>4</xdr:col>
          <xdr:colOff>581025</xdr:colOff>
          <xdr:row>30</xdr:row>
          <xdr:rowOff>361950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  <a:ext uri="{FF2B5EF4-FFF2-40B4-BE49-F238E27FC236}">
                  <a16:creationId xmlns:a16="http://schemas.microsoft.com/office/drawing/2014/main" id="{00000000-0008-0000-0100-00002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30</xdr:row>
          <xdr:rowOff>9525</xdr:rowOff>
        </xdr:from>
        <xdr:to>
          <xdr:col>4</xdr:col>
          <xdr:colOff>609600</xdr:colOff>
          <xdr:row>30</xdr:row>
          <xdr:rowOff>342900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1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31</xdr:row>
          <xdr:rowOff>0</xdr:rowOff>
        </xdr:from>
        <xdr:to>
          <xdr:col>4</xdr:col>
          <xdr:colOff>581025</xdr:colOff>
          <xdr:row>31</xdr:row>
          <xdr:rowOff>342900</xdr:rowOff>
        </xdr:to>
        <xdr:sp macro="" textlink=""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  <a:ext uri="{FF2B5EF4-FFF2-40B4-BE49-F238E27FC236}">
                  <a16:creationId xmlns:a16="http://schemas.microsoft.com/office/drawing/2014/main" id="{00000000-0008-0000-0100-00002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30</xdr:row>
          <xdr:rowOff>390525</xdr:rowOff>
        </xdr:from>
        <xdr:to>
          <xdr:col>4</xdr:col>
          <xdr:colOff>581025</xdr:colOff>
          <xdr:row>31</xdr:row>
          <xdr:rowOff>352425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  <a:ext uri="{FF2B5EF4-FFF2-40B4-BE49-F238E27FC236}">
                  <a16:creationId xmlns:a16="http://schemas.microsoft.com/office/drawing/2014/main" id="{00000000-0008-0000-0100-00002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27</xdr:row>
          <xdr:rowOff>0</xdr:rowOff>
        </xdr:from>
        <xdr:to>
          <xdr:col>4</xdr:col>
          <xdr:colOff>581025</xdr:colOff>
          <xdr:row>27</xdr:row>
          <xdr:rowOff>342900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  <a:ext uri="{FF2B5EF4-FFF2-40B4-BE49-F238E27FC236}">
                  <a16:creationId xmlns:a16="http://schemas.microsoft.com/office/drawing/2014/main" id="{00000000-0008-0000-0100-00002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27</xdr:row>
          <xdr:rowOff>0</xdr:rowOff>
        </xdr:from>
        <xdr:to>
          <xdr:col>4</xdr:col>
          <xdr:colOff>581025</xdr:colOff>
          <xdr:row>27</xdr:row>
          <xdr:rowOff>352425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  <a:ext uri="{FF2B5EF4-FFF2-40B4-BE49-F238E27FC236}">
                  <a16:creationId xmlns:a16="http://schemas.microsoft.com/office/drawing/2014/main" id="{00000000-0008-0000-0100-00002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27</xdr:row>
          <xdr:rowOff>0</xdr:rowOff>
        </xdr:from>
        <xdr:to>
          <xdr:col>5</xdr:col>
          <xdr:colOff>581025</xdr:colOff>
          <xdr:row>27</xdr:row>
          <xdr:rowOff>342900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  <a:ext uri="{FF2B5EF4-FFF2-40B4-BE49-F238E27FC236}">
                  <a16:creationId xmlns:a16="http://schemas.microsoft.com/office/drawing/2014/main" id="{00000000-0008-0000-0100-00002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27</xdr:row>
          <xdr:rowOff>0</xdr:rowOff>
        </xdr:from>
        <xdr:to>
          <xdr:col>5</xdr:col>
          <xdr:colOff>581025</xdr:colOff>
          <xdr:row>27</xdr:row>
          <xdr:rowOff>361950</xdr:rowOff>
        </xdr:to>
        <xdr:sp macro="" textlink=""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  <a:ext uri="{FF2B5EF4-FFF2-40B4-BE49-F238E27FC236}">
                  <a16:creationId xmlns:a16="http://schemas.microsoft.com/office/drawing/2014/main" id="{00000000-0008-0000-0100-00003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27</xdr:row>
          <xdr:rowOff>0</xdr:rowOff>
        </xdr:from>
        <xdr:to>
          <xdr:col>6</xdr:col>
          <xdr:colOff>609600</xdr:colOff>
          <xdr:row>27</xdr:row>
          <xdr:rowOff>352425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:a16="http://schemas.microsoft.com/office/drawing/2014/main" id="{00000000-0008-0000-01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27</xdr:row>
          <xdr:rowOff>0</xdr:rowOff>
        </xdr:from>
        <xdr:to>
          <xdr:col>6</xdr:col>
          <xdr:colOff>600075</xdr:colOff>
          <xdr:row>27</xdr:row>
          <xdr:rowOff>342900</xdr:rowOff>
        </xdr:to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  <a:ext uri="{FF2B5EF4-FFF2-40B4-BE49-F238E27FC236}">
                  <a16:creationId xmlns:a16="http://schemas.microsoft.com/office/drawing/2014/main" id="{00000000-0008-0000-0100-00003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27</xdr:row>
          <xdr:rowOff>0</xdr:rowOff>
        </xdr:from>
        <xdr:to>
          <xdr:col>7</xdr:col>
          <xdr:colOff>609600</xdr:colOff>
          <xdr:row>27</xdr:row>
          <xdr:rowOff>361950</xdr:rowOff>
        </xdr:to>
        <xdr:sp macro="" textlink=""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  <a:ext uri="{FF2B5EF4-FFF2-40B4-BE49-F238E27FC236}">
                  <a16:creationId xmlns:a16="http://schemas.microsoft.com/office/drawing/2014/main" id="{00000000-0008-0000-0100-00003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27</xdr:row>
          <xdr:rowOff>0</xdr:rowOff>
        </xdr:from>
        <xdr:to>
          <xdr:col>7</xdr:col>
          <xdr:colOff>609600</xdr:colOff>
          <xdr:row>27</xdr:row>
          <xdr:rowOff>342900</xdr:rowOff>
        </xdr:to>
        <xdr:sp macro="" textlink="">
          <xdr:nvSpPr>
            <xdr:cNvPr id="16436" name="Check Box 52" hidden="1">
              <a:extLst>
                <a:ext uri="{63B3BB69-23CF-44E3-9099-C40C66FF867C}">
                  <a14:compatExt spid="_x0000_s16436"/>
                </a:ext>
                <a:ext uri="{FF2B5EF4-FFF2-40B4-BE49-F238E27FC236}">
                  <a16:creationId xmlns:a16="http://schemas.microsoft.com/office/drawing/2014/main" id="{00000000-0008-0000-0100-00003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27</xdr:row>
          <xdr:rowOff>0</xdr:rowOff>
        </xdr:from>
        <xdr:to>
          <xdr:col>8</xdr:col>
          <xdr:colOff>600075</xdr:colOff>
          <xdr:row>27</xdr:row>
          <xdr:rowOff>361950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1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27</xdr:row>
          <xdr:rowOff>0</xdr:rowOff>
        </xdr:from>
        <xdr:to>
          <xdr:col>8</xdr:col>
          <xdr:colOff>600075</xdr:colOff>
          <xdr:row>27</xdr:row>
          <xdr:rowOff>342900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1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29</xdr:row>
          <xdr:rowOff>0</xdr:rowOff>
        </xdr:from>
        <xdr:to>
          <xdr:col>6</xdr:col>
          <xdr:colOff>600075</xdr:colOff>
          <xdr:row>29</xdr:row>
          <xdr:rowOff>333375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1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29</xdr:row>
          <xdr:rowOff>0</xdr:rowOff>
        </xdr:from>
        <xdr:to>
          <xdr:col>5</xdr:col>
          <xdr:colOff>609600</xdr:colOff>
          <xdr:row>29</xdr:row>
          <xdr:rowOff>333375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1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29</xdr:row>
          <xdr:rowOff>0</xdr:rowOff>
        </xdr:from>
        <xdr:to>
          <xdr:col>4</xdr:col>
          <xdr:colOff>581025</xdr:colOff>
          <xdr:row>29</xdr:row>
          <xdr:rowOff>342900</xdr:rowOff>
        </xdr:to>
        <xdr:sp macro="" textlink=""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1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29</xdr:row>
          <xdr:rowOff>0</xdr:rowOff>
        </xdr:from>
        <xdr:to>
          <xdr:col>7</xdr:col>
          <xdr:colOff>581025</xdr:colOff>
          <xdr:row>29</xdr:row>
          <xdr:rowOff>342900</xdr:rowOff>
        </xdr:to>
        <xdr:sp macro="" textlink="">
          <xdr:nvSpPr>
            <xdr:cNvPr id="16442" name="Check Box 58" hidden="1">
              <a:extLst>
                <a:ext uri="{63B3BB69-23CF-44E3-9099-C40C66FF867C}">
                  <a14:compatExt spid="_x0000_s16442"/>
                </a:ext>
                <a:ext uri="{FF2B5EF4-FFF2-40B4-BE49-F238E27FC236}">
                  <a16:creationId xmlns:a16="http://schemas.microsoft.com/office/drawing/2014/main" id="{00000000-0008-0000-0100-00003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29</xdr:row>
          <xdr:rowOff>0</xdr:rowOff>
        </xdr:from>
        <xdr:to>
          <xdr:col>8</xdr:col>
          <xdr:colOff>600075</xdr:colOff>
          <xdr:row>29</xdr:row>
          <xdr:rowOff>342900</xdr:rowOff>
        </xdr:to>
        <xdr:sp macro="" textlink="">
          <xdr:nvSpPr>
            <xdr:cNvPr id="16443" name="Check Box 59" hidden="1">
              <a:extLst>
                <a:ext uri="{63B3BB69-23CF-44E3-9099-C40C66FF867C}">
                  <a14:compatExt spid="_x0000_s16443"/>
                </a:ext>
                <a:ext uri="{FF2B5EF4-FFF2-40B4-BE49-F238E27FC236}">
                  <a16:creationId xmlns:a16="http://schemas.microsoft.com/office/drawing/2014/main" id="{00000000-0008-0000-0100-00003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29</xdr:row>
          <xdr:rowOff>0</xdr:rowOff>
        </xdr:from>
        <xdr:to>
          <xdr:col>5</xdr:col>
          <xdr:colOff>581025</xdr:colOff>
          <xdr:row>29</xdr:row>
          <xdr:rowOff>342900</xdr:rowOff>
        </xdr:to>
        <xdr:sp macro="" textlink=""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  <a:ext uri="{FF2B5EF4-FFF2-40B4-BE49-F238E27FC236}">
                  <a16:creationId xmlns:a16="http://schemas.microsoft.com/office/drawing/2014/main" id="{00000000-0008-0000-0100-00003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29</xdr:row>
          <xdr:rowOff>0</xdr:rowOff>
        </xdr:from>
        <xdr:to>
          <xdr:col>5</xdr:col>
          <xdr:colOff>581025</xdr:colOff>
          <xdr:row>29</xdr:row>
          <xdr:rowOff>342900</xdr:rowOff>
        </xdr:to>
        <xdr:sp macro="" textlink=""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  <a:ext uri="{FF2B5EF4-FFF2-40B4-BE49-F238E27FC236}">
                  <a16:creationId xmlns:a16="http://schemas.microsoft.com/office/drawing/2014/main" id="{00000000-0008-0000-0100-00003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29</xdr:row>
          <xdr:rowOff>0</xdr:rowOff>
        </xdr:from>
        <xdr:to>
          <xdr:col>7</xdr:col>
          <xdr:colOff>581025</xdr:colOff>
          <xdr:row>29</xdr:row>
          <xdr:rowOff>342900</xdr:rowOff>
        </xdr:to>
        <xdr:sp macro="" textlink=""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  <a:ext uri="{FF2B5EF4-FFF2-40B4-BE49-F238E27FC236}">
                  <a16:creationId xmlns:a16="http://schemas.microsoft.com/office/drawing/2014/main" id="{00000000-0008-0000-0100-00003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29</xdr:row>
          <xdr:rowOff>0</xdr:rowOff>
        </xdr:from>
        <xdr:to>
          <xdr:col>7</xdr:col>
          <xdr:colOff>581025</xdr:colOff>
          <xdr:row>29</xdr:row>
          <xdr:rowOff>342900</xdr:rowOff>
        </xdr:to>
        <xdr:sp macro="" textlink=""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  <a:ext uri="{FF2B5EF4-FFF2-40B4-BE49-F238E27FC236}">
                  <a16:creationId xmlns:a16="http://schemas.microsoft.com/office/drawing/2014/main" id="{00000000-0008-0000-0100-00003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29</xdr:row>
          <xdr:rowOff>0</xdr:rowOff>
        </xdr:from>
        <xdr:to>
          <xdr:col>7</xdr:col>
          <xdr:colOff>581025</xdr:colOff>
          <xdr:row>29</xdr:row>
          <xdr:rowOff>342900</xdr:rowOff>
        </xdr:to>
        <xdr:sp macro="" textlink="">
          <xdr:nvSpPr>
            <xdr:cNvPr id="16448" name="Check Box 64" hidden="1">
              <a:extLst>
                <a:ext uri="{63B3BB69-23CF-44E3-9099-C40C66FF867C}">
                  <a14:compatExt spid="_x0000_s16448"/>
                </a:ext>
                <a:ext uri="{FF2B5EF4-FFF2-40B4-BE49-F238E27FC236}">
                  <a16:creationId xmlns:a16="http://schemas.microsoft.com/office/drawing/2014/main" id="{00000000-0008-0000-0100-00004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29</xdr:row>
          <xdr:rowOff>0</xdr:rowOff>
        </xdr:from>
        <xdr:to>
          <xdr:col>7</xdr:col>
          <xdr:colOff>581025</xdr:colOff>
          <xdr:row>29</xdr:row>
          <xdr:rowOff>342900</xdr:rowOff>
        </xdr:to>
        <xdr:sp macro="" textlink="">
          <xdr:nvSpPr>
            <xdr:cNvPr id="16449" name="Check Box 65" hidden="1">
              <a:extLst>
                <a:ext uri="{63B3BB69-23CF-44E3-9099-C40C66FF867C}">
                  <a14:compatExt spid="_x0000_s16449"/>
                </a:ext>
                <a:ext uri="{FF2B5EF4-FFF2-40B4-BE49-F238E27FC236}">
                  <a16:creationId xmlns:a16="http://schemas.microsoft.com/office/drawing/2014/main" id="{00000000-0008-0000-0100-00004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25</xdr:row>
          <xdr:rowOff>9525</xdr:rowOff>
        </xdr:from>
        <xdr:to>
          <xdr:col>7</xdr:col>
          <xdr:colOff>600075</xdr:colOff>
          <xdr:row>25</xdr:row>
          <xdr:rowOff>342900</xdr:rowOff>
        </xdr:to>
        <xdr:sp macro="" textlink="">
          <xdr:nvSpPr>
            <xdr:cNvPr id="16450" name="Check Box 66" hidden="1">
              <a:extLst>
                <a:ext uri="{63B3BB69-23CF-44E3-9099-C40C66FF867C}">
                  <a14:compatExt spid="_x0000_s16450"/>
                </a:ext>
                <a:ext uri="{FF2B5EF4-FFF2-40B4-BE49-F238E27FC236}">
                  <a16:creationId xmlns:a16="http://schemas.microsoft.com/office/drawing/2014/main" id="{00000000-0008-0000-0100-00004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25</xdr:row>
          <xdr:rowOff>9525</xdr:rowOff>
        </xdr:from>
        <xdr:to>
          <xdr:col>8</xdr:col>
          <xdr:colOff>600075</xdr:colOff>
          <xdr:row>25</xdr:row>
          <xdr:rowOff>342900</xdr:rowOff>
        </xdr:to>
        <xdr:sp macro="" textlink="">
          <xdr:nvSpPr>
            <xdr:cNvPr id="16451" name="Check Box 67" hidden="1">
              <a:extLst>
                <a:ext uri="{63B3BB69-23CF-44E3-9099-C40C66FF867C}">
                  <a14:compatExt spid="_x0000_s16451"/>
                </a:ext>
                <a:ext uri="{FF2B5EF4-FFF2-40B4-BE49-F238E27FC236}">
                  <a16:creationId xmlns:a16="http://schemas.microsoft.com/office/drawing/2014/main" id="{00000000-0008-0000-0100-00004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25</xdr:row>
          <xdr:rowOff>9525</xdr:rowOff>
        </xdr:from>
        <xdr:to>
          <xdr:col>6</xdr:col>
          <xdr:colOff>609600</xdr:colOff>
          <xdr:row>25</xdr:row>
          <xdr:rowOff>371475</xdr:rowOff>
        </xdr:to>
        <xdr:sp macro="" textlink="">
          <xdr:nvSpPr>
            <xdr:cNvPr id="16452" name="Check Box 68" hidden="1">
              <a:extLst>
                <a:ext uri="{63B3BB69-23CF-44E3-9099-C40C66FF867C}">
                  <a14:compatExt spid="_x0000_s16452"/>
                </a:ext>
                <a:ext uri="{FF2B5EF4-FFF2-40B4-BE49-F238E27FC236}">
                  <a16:creationId xmlns:a16="http://schemas.microsoft.com/office/drawing/2014/main" id="{00000000-0008-0000-0100-00004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25</xdr:row>
          <xdr:rowOff>9525</xdr:rowOff>
        </xdr:from>
        <xdr:to>
          <xdr:col>5</xdr:col>
          <xdr:colOff>609600</xdr:colOff>
          <xdr:row>25</xdr:row>
          <xdr:rowOff>342900</xdr:rowOff>
        </xdr:to>
        <xdr:sp macro="" textlink="">
          <xdr:nvSpPr>
            <xdr:cNvPr id="16453" name="Check Box 69" hidden="1">
              <a:extLst>
                <a:ext uri="{63B3BB69-23CF-44E3-9099-C40C66FF867C}">
                  <a14:compatExt spid="_x0000_s16453"/>
                </a:ext>
                <a:ext uri="{FF2B5EF4-FFF2-40B4-BE49-F238E27FC236}">
                  <a16:creationId xmlns:a16="http://schemas.microsoft.com/office/drawing/2014/main" id="{00000000-0008-0000-0100-00004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25</xdr:row>
          <xdr:rowOff>0</xdr:rowOff>
        </xdr:from>
        <xdr:to>
          <xdr:col>4</xdr:col>
          <xdr:colOff>609600</xdr:colOff>
          <xdr:row>25</xdr:row>
          <xdr:rowOff>333375</xdr:rowOff>
        </xdr:to>
        <xdr:sp macro="" textlink="">
          <xdr:nvSpPr>
            <xdr:cNvPr id="16454" name="Check Box 70" hidden="1">
              <a:extLst>
                <a:ext uri="{63B3BB69-23CF-44E3-9099-C40C66FF867C}">
                  <a14:compatExt spid="_x0000_s16454"/>
                </a:ext>
                <a:ext uri="{FF2B5EF4-FFF2-40B4-BE49-F238E27FC236}">
                  <a16:creationId xmlns:a16="http://schemas.microsoft.com/office/drawing/2014/main" id="{00000000-0008-0000-0100-00004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28</xdr:row>
          <xdr:rowOff>9525</xdr:rowOff>
        </xdr:from>
        <xdr:to>
          <xdr:col>6</xdr:col>
          <xdr:colOff>609600</xdr:colOff>
          <xdr:row>28</xdr:row>
          <xdr:rowOff>342900</xdr:rowOff>
        </xdr:to>
        <xdr:sp macro="" textlink=""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  <a:ext uri="{FF2B5EF4-FFF2-40B4-BE49-F238E27FC236}">
                  <a16:creationId xmlns:a16="http://schemas.microsoft.com/office/drawing/2014/main" id="{00000000-0008-0000-0100-00004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sc\AppData\Local\Microsoft\Windows\Temporary%20Internet%20Files\Content.Outlook\H3KOE9YX\2786_&#220;berarbeitung_EBR_Wald_201505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BR_alt"/>
      <sheetName val="Input"/>
      <sheetName val="Tarifrechner"/>
      <sheetName val="Tarifrechner_HH1"/>
      <sheetName val="Tarifrechner_HH2"/>
      <sheetName val="Tarifrechner_HH3"/>
      <sheetName val="Tarifrechner_HH4"/>
      <sheetName val="Tarifrechner_HH5"/>
      <sheetName val="Input_Berechnungen--&gt;--&gt;"/>
      <sheetName val="Wald_Input"/>
      <sheetName val="Wald_Haushaltstyp 1"/>
      <sheetName val="Wald_Haushaltstyp 2"/>
      <sheetName val="Wald_Haushaltstyp 3"/>
      <sheetName val="Wald_Haushaltstyp 4"/>
      <sheetName val="Wald_Haushaltstyp 5"/>
    </sheetNames>
    <sheetDataSet>
      <sheetData sheetId="0" refreshError="1"/>
      <sheetData sheetId="1">
        <row r="3">
          <cell r="B3">
            <v>36000</v>
          </cell>
        </row>
        <row r="4">
          <cell r="B4">
            <v>6000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Infras">
      <a:dk1>
        <a:sysClr val="windowText" lastClr="000000"/>
      </a:dk1>
      <a:lt1>
        <a:sysClr val="window" lastClr="FFFFFF"/>
      </a:lt1>
      <a:dk2>
        <a:srgbClr val="595959"/>
      </a:dk2>
      <a:lt2>
        <a:srgbClr val="CCCCCC"/>
      </a:lt2>
      <a:accent1>
        <a:srgbClr val="FC7726"/>
      </a:accent1>
      <a:accent2>
        <a:srgbClr val="FCA96A"/>
      </a:accent2>
      <a:accent3>
        <a:srgbClr val="D0EA10"/>
      </a:accent3>
      <a:accent4>
        <a:srgbClr val="E7F773"/>
      </a:accent4>
      <a:accent5>
        <a:srgbClr val="006EA3"/>
      </a:accent5>
      <a:accent6>
        <a:srgbClr val="66A8C8"/>
      </a:accent6>
      <a:hlink>
        <a:srgbClr val="006EA3"/>
      </a:hlink>
      <a:folHlink>
        <a:srgbClr val="800080"/>
      </a:folHlink>
    </a:clrScheme>
    <a:fontScheme name="Infra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42"/>
  <sheetViews>
    <sheetView workbookViewId="0">
      <selection activeCell="D23" sqref="D23"/>
    </sheetView>
  </sheetViews>
  <sheetFormatPr baseColWidth="10" defaultColWidth="9.140625" defaultRowHeight="15" x14ac:dyDescent="0.25"/>
  <cols>
    <col min="1" max="1" width="51.28515625" style="4" customWidth="1"/>
    <col min="2" max="2" width="12" style="2" customWidth="1"/>
    <col min="3" max="3" width="51.85546875" style="3" customWidth="1"/>
    <col min="4" max="4" width="72" style="3" customWidth="1"/>
    <col min="5" max="5" width="38.7109375" style="4" customWidth="1"/>
    <col min="6" max="16384" width="9.140625" style="4"/>
  </cols>
  <sheetData>
    <row r="1" spans="1:9" x14ac:dyDescent="0.25">
      <c r="A1" s="1"/>
    </row>
    <row r="2" spans="1:9" x14ac:dyDescent="0.25">
      <c r="A2" s="5" t="s">
        <v>0</v>
      </c>
      <c r="C2" s="6" t="s">
        <v>13</v>
      </c>
    </row>
    <row r="3" spans="1:9" x14ac:dyDescent="0.25">
      <c r="A3" s="4" t="s">
        <v>1</v>
      </c>
      <c r="B3" s="2">
        <v>20000</v>
      </c>
    </row>
    <row r="4" spans="1:9" x14ac:dyDescent="0.25">
      <c r="A4" s="4" t="s">
        <v>2</v>
      </c>
      <c r="B4" s="2">
        <v>8000</v>
      </c>
      <c r="C4" s="3">
        <f>haushaltsabzug+4*Personenabzug</f>
        <v>52000</v>
      </c>
    </row>
    <row r="6" spans="1:9" x14ac:dyDescent="0.25">
      <c r="A6" s="4" t="s">
        <v>4</v>
      </c>
      <c r="B6" s="12">
        <v>10.8</v>
      </c>
    </row>
    <row r="7" spans="1:9" x14ac:dyDescent="0.25">
      <c r="A7" s="4" t="s">
        <v>3</v>
      </c>
      <c r="B7" s="93">
        <v>2.0499999999999998</v>
      </c>
      <c r="C7" s="28"/>
    </row>
    <row r="8" spans="1:9" x14ac:dyDescent="0.25">
      <c r="A8" s="4" t="s">
        <v>11</v>
      </c>
      <c r="B8" s="2">
        <v>120000</v>
      </c>
    </row>
    <row r="9" spans="1:9" x14ac:dyDescent="0.25">
      <c r="A9" s="4" t="s">
        <v>10</v>
      </c>
      <c r="B9" s="7">
        <f>(B6-B7)/B8</f>
        <v>7.2916666666666673E-5</v>
      </c>
    </row>
    <row r="10" spans="1:9" x14ac:dyDescent="0.25">
      <c r="A10" s="4" t="s">
        <v>12</v>
      </c>
      <c r="B10" s="2">
        <v>50000</v>
      </c>
    </row>
    <row r="12" spans="1:9" x14ac:dyDescent="0.25">
      <c r="A12" s="4" t="s">
        <v>14</v>
      </c>
      <c r="B12" s="8">
        <v>0.1</v>
      </c>
    </row>
    <row r="13" spans="1:9" x14ac:dyDescent="0.25">
      <c r="A13" s="4" t="s">
        <v>15</v>
      </c>
      <c r="B13" s="92">
        <v>10</v>
      </c>
      <c r="E13" s="9"/>
      <c r="F13" s="10"/>
      <c r="G13" s="10"/>
      <c r="H13" s="10"/>
      <c r="I13" s="11"/>
    </row>
    <row r="14" spans="1:9" x14ac:dyDescent="0.25">
      <c r="A14" s="4" t="s">
        <v>67</v>
      </c>
      <c r="B14" s="92">
        <v>3</v>
      </c>
      <c r="E14" s="9"/>
      <c r="F14" s="10"/>
      <c r="G14" s="10"/>
      <c r="H14" s="10"/>
      <c r="I14" s="11"/>
    </row>
    <row r="15" spans="1:9" x14ac:dyDescent="0.25">
      <c r="A15" s="4" t="s">
        <v>42</v>
      </c>
      <c r="B15" s="48">
        <v>3.25</v>
      </c>
      <c r="C15" s="3" t="s">
        <v>46</v>
      </c>
    </row>
    <row r="16" spans="1:9" x14ac:dyDescent="0.25">
      <c r="B16" s="12"/>
    </row>
    <row r="17" spans="1:2" x14ac:dyDescent="0.25">
      <c r="B17" s="12"/>
    </row>
    <row r="18" spans="1:2" x14ac:dyDescent="0.25">
      <c r="A18" s="5" t="s">
        <v>33</v>
      </c>
      <c r="B18" s="2" t="s">
        <v>34</v>
      </c>
    </row>
    <row r="20" spans="1:2" x14ac:dyDescent="0.25">
      <c r="A20" s="31"/>
      <c r="B20" s="29"/>
    </row>
    <row r="21" spans="1:2" x14ac:dyDescent="0.25">
      <c r="A21" s="31"/>
      <c r="B21" s="30"/>
    </row>
    <row r="22" spans="1:2" x14ac:dyDescent="0.25">
      <c r="A22" s="32"/>
      <c r="B22" s="33"/>
    </row>
    <row r="23" spans="1:2" x14ac:dyDescent="0.25">
      <c r="B23" s="29"/>
    </row>
    <row r="24" spans="1:2" x14ac:dyDescent="0.25">
      <c r="A24" s="31"/>
      <c r="B24" s="12"/>
    </row>
    <row r="25" spans="1:2" x14ac:dyDescent="0.25">
      <c r="A25" s="31"/>
      <c r="B25" s="12"/>
    </row>
    <row r="26" spans="1:2" x14ac:dyDescent="0.25">
      <c r="A26" s="31"/>
      <c r="B26" s="12"/>
    </row>
    <row r="27" spans="1:2" x14ac:dyDescent="0.25">
      <c r="A27" s="32"/>
      <c r="B27" s="34"/>
    </row>
    <row r="28" spans="1:2" x14ac:dyDescent="0.25">
      <c r="B28" s="12"/>
    </row>
    <row r="29" spans="1:2" x14ac:dyDescent="0.25">
      <c r="A29" s="5"/>
      <c r="B29" s="12"/>
    </row>
    <row r="30" spans="1:2" x14ac:dyDescent="0.25">
      <c r="B30" s="12"/>
    </row>
    <row r="35" spans="1:4" x14ac:dyDescent="0.25">
      <c r="C35" s="13"/>
      <c r="D35" s="13"/>
    </row>
    <row r="37" spans="1:4" x14ac:dyDescent="0.25">
      <c r="C37" s="13"/>
      <c r="D37" s="13"/>
    </row>
    <row r="39" spans="1:4" x14ac:dyDescent="0.25">
      <c r="A39" s="5" t="s">
        <v>16</v>
      </c>
      <c r="B39" s="14"/>
      <c r="C39" s="15"/>
      <c r="D39" s="15"/>
    </row>
    <row r="40" spans="1:4" x14ac:dyDescent="0.25">
      <c r="A40" s="4" t="s">
        <v>19</v>
      </c>
    </row>
    <row r="41" spans="1:4" x14ac:dyDescent="0.25">
      <c r="A41" s="4" t="s">
        <v>17</v>
      </c>
    </row>
    <row r="42" spans="1:4" x14ac:dyDescent="0.25">
      <c r="A42" s="4" t="s">
        <v>18</v>
      </c>
    </row>
  </sheetData>
  <pageMargins left="0.7" right="0.7" top="0.75" bottom="0.75" header="0.3" footer="0.3"/>
  <pageSetup orientation="portrait" r:id="rId1"/>
  <headerFooter>
    <oddHeader>&amp;LINFRAS | &amp;D&amp;C&amp;P | &amp;N&amp;R&amp;A</oddHeader>
    <oddFooter>&amp;R&amp;Z&amp;F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A1:X61"/>
  <sheetViews>
    <sheetView tabSelected="1" topLeftCell="B33" zoomScaleNormal="100" workbookViewId="0">
      <selection activeCell="E11" sqref="E11:F11"/>
    </sheetView>
  </sheetViews>
  <sheetFormatPr baseColWidth="10" defaultColWidth="9.140625" defaultRowHeight="15" x14ac:dyDescent="0.25"/>
  <cols>
    <col min="1" max="1" width="0.85546875" style="45" hidden="1" customWidth="1"/>
    <col min="2" max="2" width="1.28515625" style="45" customWidth="1"/>
    <col min="3" max="3" width="33.42578125" style="45" customWidth="1"/>
    <col min="4" max="4" width="21.140625" style="45" customWidth="1"/>
    <col min="5" max="9" width="10.28515625" style="45" customWidth="1"/>
    <col min="10" max="10" width="8.42578125" style="45" customWidth="1"/>
    <col min="11" max="11" width="9.140625" style="45" hidden="1" customWidth="1"/>
    <col min="12" max="16" width="10.7109375" style="45" hidden="1" customWidth="1"/>
    <col min="17" max="18" width="9.140625" style="45" hidden="1" customWidth="1"/>
    <col min="19" max="19" width="27.42578125" style="45" hidden="1" customWidth="1"/>
    <col min="20" max="24" width="9.140625" style="45" hidden="1" customWidth="1"/>
    <col min="25" max="39" width="0" style="45" hidden="1" customWidth="1"/>
    <col min="40" max="16384" width="9.140625" style="45"/>
  </cols>
  <sheetData>
    <row r="1" spans="2:16" ht="6.95" customHeight="1" x14ac:dyDescent="0.25"/>
    <row r="2" spans="2:16" x14ac:dyDescent="0.25">
      <c r="B2" s="16"/>
      <c r="C2" s="16"/>
      <c r="D2" s="16"/>
      <c r="E2" s="16"/>
      <c r="F2" s="16"/>
      <c r="G2" s="16"/>
      <c r="H2" s="16"/>
      <c r="I2" s="16"/>
      <c r="J2" s="16"/>
      <c r="M2" s="56"/>
      <c r="N2" s="57"/>
    </row>
    <row r="3" spans="2:16" x14ac:dyDescent="0.25">
      <c r="B3" s="16"/>
      <c r="C3" s="27" t="s">
        <v>79</v>
      </c>
      <c r="D3" s="16"/>
      <c r="E3" s="16"/>
      <c r="F3" s="16"/>
      <c r="G3" s="16"/>
      <c r="H3" s="16"/>
      <c r="I3" s="16"/>
      <c r="J3" s="16"/>
      <c r="M3" s="57"/>
      <c r="N3" s="57"/>
    </row>
    <row r="4" spans="2:16" ht="9" customHeight="1" x14ac:dyDescent="0.25">
      <c r="B4" s="16"/>
      <c r="C4" s="16"/>
      <c r="D4" s="16"/>
      <c r="E4" s="16"/>
      <c r="F4" s="16"/>
      <c r="G4" s="16"/>
      <c r="H4" s="16"/>
      <c r="I4" s="16"/>
      <c r="J4" s="16"/>
      <c r="M4" s="57"/>
      <c r="N4" s="57"/>
    </row>
    <row r="5" spans="2:16" x14ac:dyDescent="0.25">
      <c r="B5" s="16"/>
      <c r="C5" s="26" t="s">
        <v>22</v>
      </c>
      <c r="D5" s="16"/>
      <c r="E5" s="16"/>
      <c r="F5" s="16"/>
      <c r="G5" s="16"/>
      <c r="H5" s="16"/>
      <c r="I5" s="16"/>
      <c r="J5" s="16"/>
      <c r="M5" s="57"/>
      <c r="N5" s="58"/>
      <c r="O5" s="59"/>
      <c r="P5" s="59"/>
    </row>
    <row r="6" spans="2:16" ht="6.95" customHeight="1" thickBot="1" x14ac:dyDescent="0.3">
      <c r="B6" s="16"/>
      <c r="C6" s="16"/>
      <c r="D6" s="16"/>
      <c r="E6" s="16"/>
      <c r="F6" s="16"/>
      <c r="G6" s="16"/>
      <c r="H6" s="16"/>
      <c r="I6" s="16"/>
      <c r="J6" s="16"/>
    </row>
    <row r="7" spans="2:16" ht="15.75" thickBot="1" x14ac:dyDescent="0.3">
      <c r="B7" s="16"/>
      <c r="C7" s="16" t="s">
        <v>6</v>
      </c>
      <c r="D7" s="16"/>
      <c r="E7" s="137"/>
      <c r="F7" s="138"/>
      <c r="G7" s="16"/>
      <c r="H7" s="25"/>
      <c r="I7" s="16"/>
      <c r="J7" s="16"/>
      <c r="K7" s="94" t="s">
        <v>73</v>
      </c>
      <c r="L7" s="83"/>
      <c r="M7" s="83" t="s">
        <v>74</v>
      </c>
      <c r="N7" s="83"/>
    </row>
    <row r="8" spans="2:16" ht="15.75" thickBot="1" x14ac:dyDescent="0.3">
      <c r="B8" s="16"/>
      <c r="C8" s="16" t="s">
        <v>5</v>
      </c>
      <c r="D8" s="16"/>
      <c r="E8" s="137"/>
      <c r="F8" s="138"/>
      <c r="G8" s="16"/>
      <c r="H8" s="16"/>
      <c r="I8" s="16"/>
      <c r="J8" s="16"/>
    </row>
    <row r="9" spans="2:16" ht="15.75" thickBot="1" x14ac:dyDescent="0.3">
      <c r="B9" s="16"/>
      <c r="C9" s="16" t="s">
        <v>29</v>
      </c>
      <c r="D9" s="16"/>
      <c r="E9" s="139"/>
      <c r="F9" s="138"/>
      <c r="G9" s="16"/>
      <c r="H9" s="16"/>
      <c r="I9" s="16"/>
      <c r="J9" s="16"/>
    </row>
    <row r="10" spans="2:16" ht="15.75" hidden="1" customHeight="1" thickBot="1" x14ac:dyDescent="0.3">
      <c r="B10" s="16"/>
      <c r="C10" s="16" t="s">
        <v>0</v>
      </c>
      <c r="D10" s="16"/>
      <c r="E10" s="140">
        <f>-haushaltsabzug-Personenabzug*$E7-Personenabzug*$E8</f>
        <v>-20000</v>
      </c>
      <c r="F10" s="141"/>
      <c r="G10" s="16"/>
      <c r="H10" s="16"/>
      <c r="I10" s="16"/>
      <c r="J10" s="16"/>
    </row>
    <row r="11" spans="2:16" ht="15.75" thickBot="1" x14ac:dyDescent="0.3">
      <c r="B11" s="16"/>
      <c r="C11" s="16" t="s">
        <v>30</v>
      </c>
      <c r="D11" s="16"/>
      <c r="E11" s="139"/>
      <c r="F11" s="138"/>
      <c r="G11" s="16"/>
      <c r="H11" s="16"/>
      <c r="I11" s="16"/>
      <c r="J11" s="16"/>
    </row>
    <row r="12" spans="2:16" x14ac:dyDescent="0.25">
      <c r="B12" s="16"/>
      <c r="C12" s="16" t="s">
        <v>9</v>
      </c>
      <c r="D12" s="16"/>
      <c r="E12" s="142">
        <f>IF((E11-vermoegensfreibetrag)&gt;0,10%*(E11-vermoegensfreibetrag),0)</f>
        <v>0</v>
      </c>
      <c r="F12" s="142"/>
      <c r="G12" s="21"/>
      <c r="H12" s="16"/>
      <c r="I12" s="16"/>
      <c r="J12" s="16"/>
    </row>
    <row r="13" spans="2:16" x14ac:dyDescent="0.25">
      <c r="B13" s="16"/>
      <c r="C13" s="16" t="s">
        <v>31</v>
      </c>
      <c r="D13" s="16"/>
      <c r="E13" s="143">
        <f>IF((E9+E10+E12)&lt;0,0,E9+E10+E12)</f>
        <v>0</v>
      </c>
      <c r="F13" s="143"/>
      <c r="G13" s="124" t="str">
        <f>IF(E13&lt;120000,"Gesuch um Tarifreduktion notwendig***",IF(E13&gt;119999,"nicht beitragsberechtigt",""))</f>
        <v>Gesuch um Tarifreduktion notwendig***</v>
      </c>
      <c r="H13" s="124"/>
      <c r="I13" s="124"/>
      <c r="J13" s="124"/>
      <c r="K13" s="124"/>
    </row>
    <row r="14" spans="2:16" ht="9.9499999999999993" customHeight="1" x14ac:dyDescent="0.25">
      <c r="B14" s="16"/>
      <c r="C14" s="16"/>
      <c r="D14" s="21"/>
      <c r="E14" s="21"/>
      <c r="F14" s="21"/>
      <c r="G14" s="16"/>
      <c r="H14" s="16"/>
      <c r="I14" s="16"/>
      <c r="J14" s="16"/>
    </row>
    <row r="15" spans="2:16" x14ac:dyDescent="0.25">
      <c r="B15" s="16"/>
      <c r="C15" s="16"/>
      <c r="D15" s="16"/>
      <c r="E15" s="16"/>
      <c r="F15" s="16"/>
      <c r="G15" s="16"/>
      <c r="H15" s="16"/>
      <c r="I15" s="16"/>
      <c r="J15" s="16"/>
    </row>
    <row r="16" spans="2:16" hidden="1" x14ac:dyDescent="0.25">
      <c r="B16" s="16"/>
      <c r="C16" s="17"/>
      <c r="D16" s="17"/>
      <c r="E16" s="17"/>
      <c r="F16" s="17"/>
      <c r="G16" s="16"/>
      <c r="H16" s="16"/>
      <c r="I16" s="16"/>
      <c r="J16" s="16"/>
    </row>
    <row r="17" spans="2:23" ht="30.75" hidden="1" thickBot="1" x14ac:dyDescent="0.3">
      <c r="B17" s="16"/>
      <c r="C17" s="18" t="s">
        <v>7</v>
      </c>
      <c r="D17" s="17"/>
      <c r="E17" s="17"/>
      <c r="F17" s="17"/>
      <c r="G17" s="16"/>
      <c r="H17" s="16"/>
      <c r="I17" s="16"/>
      <c r="J17" s="16"/>
    </row>
    <row r="18" spans="2:23" ht="15.75" hidden="1" thickBot="1" x14ac:dyDescent="0.3">
      <c r="B18" s="16"/>
      <c r="C18" s="46" t="s">
        <v>44</v>
      </c>
      <c r="D18" s="46"/>
      <c r="E18" s="111">
        <f>IF((minimaltarif+diskontfaktor*massgeb_einkommen)&lt;minimaltarif,minimaltarif, IF(minimaltarif+diskontfaktor*massgeb_einkommen&gt;maximaltarif,maximaltarif, (minimaltarif+diskontfaktor*massgeb_einkommen)))</f>
        <v>2.0499999999999998</v>
      </c>
      <c r="F18" s="17"/>
      <c r="G18" s="17"/>
      <c r="H18" s="16"/>
      <c r="I18" s="16"/>
      <c r="J18" s="16"/>
    </row>
    <row r="19" spans="2:23" hidden="1" x14ac:dyDescent="0.25">
      <c r="B19" s="16"/>
      <c r="C19" s="47" t="s">
        <v>45</v>
      </c>
      <c r="D19" s="47"/>
      <c r="E19" s="22">
        <f>E18/maximaltarif</f>
        <v>0.1898148148148148</v>
      </c>
      <c r="F19" s="124"/>
      <c r="G19" s="124"/>
      <c r="H19" s="124"/>
      <c r="I19" s="124"/>
      <c r="J19" s="124"/>
    </row>
    <row r="20" spans="2:23" hidden="1" x14ac:dyDescent="0.25">
      <c r="B20" s="16"/>
      <c r="C20" s="17"/>
      <c r="D20" s="22"/>
      <c r="E20" s="22"/>
      <c r="F20" s="22"/>
      <c r="G20" s="16"/>
      <c r="H20" s="16"/>
      <c r="I20" s="16"/>
      <c r="J20" s="16"/>
    </row>
    <row r="21" spans="2:23" x14ac:dyDescent="0.25">
      <c r="B21" s="16"/>
      <c r="C21" s="17"/>
      <c r="D21" s="22"/>
      <c r="E21" s="22"/>
      <c r="F21" s="22"/>
      <c r="G21" s="16"/>
      <c r="H21" s="16"/>
      <c r="I21" s="16"/>
      <c r="J21" s="16"/>
    </row>
    <row r="22" spans="2:23" ht="6" customHeight="1" x14ac:dyDescent="0.25">
      <c r="B22" s="16"/>
      <c r="C22" s="17"/>
      <c r="D22" s="22"/>
      <c r="E22" s="22"/>
      <c r="F22" s="22"/>
      <c r="G22" s="16"/>
      <c r="H22" s="16"/>
      <c r="I22" s="16"/>
      <c r="J22" s="16"/>
    </row>
    <row r="23" spans="2:23" x14ac:dyDescent="0.25">
      <c r="B23" s="16"/>
      <c r="C23" s="19" t="s">
        <v>56</v>
      </c>
      <c r="D23" s="22"/>
      <c r="E23" s="22"/>
      <c r="F23" s="22"/>
      <c r="G23" s="16"/>
      <c r="H23" s="16"/>
      <c r="I23" s="16"/>
      <c r="J23" s="16"/>
    </row>
    <row r="24" spans="2:23" ht="6" customHeight="1" thickBot="1" x14ac:dyDescent="0.3">
      <c r="B24" s="16"/>
      <c r="C24" s="17"/>
      <c r="D24" s="22"/>
      <c r="E24" s="22"/>
      <c r="F24" s="22"/>
      <c r="G24" s="16"/>
      <c r="H24" s="16"/>
      <c r="I24" s="16"/>
      <c r="J24" s="16"/>
    </row>
    <row r="25" spans="2:23" ht="18" customHeight="1" thickBot="1" x14ac:dyDescent="0.3">
      <c r="B25" s="16"/>
      <c r="C25" s="64" t="s">
        <v>41</v>
      </c>
      <c r="D25" s="49" t="s">
        <v>35</v>
      </c>
      <c r="E25" s="50" t="s">
        <v>40</v>
      </c>
      <c r="F25" s="51" t="s">
        <v>36</v>
      </c>
      <c r="G25" s="52" t="s">
        <v>37</v>
      </c>
      <c r="H25" s="52" t="s">
        <v>38</v>
      </c>
      <c r="I25" s="53" t="s">
        <v>39</v>
      </c>
      <c r="J25" s="16"/>
      <c r="L25" s="37" t="s">
        <v>40</v>
      </c>
      <c r="M25" s="37" t="s">
        <v>36</v>
      </c>
      <c r="N25" s="60" t="s">
        <v>37</v>
      </c>
      <c r="O25" s="60" t="s">
        <v>38</v>
      </c>
      <c r="P25" s="61" t="s">
        <v>39</v>
      </c>
      <c r="U25" s="45" t="s">
        <v>71</v>
      </c>
    </row>
    <row r="26" spans="2:23" ht="32.1" customHeight="1" x14ac:dyDescent="0.25">
      <c r="B26" s="16"/>
      <c r="C26" s="95" t="s">
        <v>75</v>
      </c>
      <c r="D26" s="109" t="s">
        <v>60</v>
      </c>
      <c r="E26" s="69"/>
      <c r="F26" s="70"/>
      <c r="G26" s="71"/>
      <c r="H26" s="71"/>
      <c r="I26" s="72"/>
      <c r="J26" s="16"/>
      <c r="L26" s="38" t="b">
        <v>0</v>
      </c>
      <c r="M26" s="38" t="b">
        <v>0</v>
      </c>
      <c r="N26" s="39" t="b">
        <v>0</v>
      </c>
      <c r="O26" s="39" t="b">
        <v>0</v>
      </c>
      <c r="P26" s="40" t="b">
        <v>0</v>
      </c>
      <c r="U26" s="115">
        <v>62.4</v>
      </c>
      <c r="V26" s="116">
        <f>COUNTIF(L26:P26,"Wahr")</f>
        <v>0</v>
      </c>
      <c r="W26" s="115">
        <f>U26*V26</f>
        <v>0</v>
      </c>
    </row>
    <row r="27" spans="2:23" ht="32.1" customHeight="1" x14ac:dyDescent="0.25">
      <c r="B27" s="16"/>
      <c r="C27" s="112" t="s">
        <v>61</v>
      </c>
      <c r="D27" s="62" t="s">
        <v>49</v>
      </c>
      <c r="E27" s="65"/>
      <c r="F27" s="66"/>
      <c r="G27" s="67"/>
      <c r="H27" s="67"/>
      <c r="I27" s="68" t="s">
        <v>48</v>
      </c>
      <c r="J27" s="16"/>
      <c r="L27" s="38" t="b">
        <v>0</v>
      </c>
      <c r="M27" s="38" t="b">
        <v>0</v>
      </c>
      <c r="N27" s="39" t="b">
        <v>0</v>
      </c>
      <c r="O27" s="39" t="b">
        <v>0</v>
      </c>
      <c r="P27" s="40" t="b">
        <v>0</v>
      </c>
      <c r="U27" s="115"/>
      <c r="W27" s="115"/>
    </row>
    <row r="28" spans="2:23" ht="32.1" customHeight="1" x14ac:dyDescent="0.25">
      <c r="B28" s="16"/>
      <c r="C28" s="112" t="s">
        <v>62</v>
      </c>
      <c r="D28" s="63" t="s">
        <v>50</v>
      </c>
      <c r="E28" s="73"/>
      <c r="F28" s="74"/>
      <c r="G28" s="75"/>
      <c r="H28" s="75"/>
      <c r="I28" s="76"/>
      <c r="J28" s="16"/>
      <c r="L28" s="38" t="b">
        <v>0</v>
      </c>
      <c r="M28" s="38" t="b">
        <v>0</v>
      </c>
      <c r="N28" s="39" t="b">
        <v>0</v>
      </c>
      <c r="O28" s="39" t="b">
        <v>0</v>
      </c>
      <c r="P28" s="40" t="b">
        <v>0</v>
      </c>
      <c r="U28" s="115"/>
      <c r="W28" s="115"/>
    </row>
    <row r="29" spans="2:23" ht="32.1" customHeight="1" x14ac:dyDescent="0.25">
      <c r="B29" s="16"/>
      <c r="C29" s="110" t="s">
        <v>63</v>
      </c>
      <c r="D29" s="108" t="s">
        <v>66</v>
      </c>
      <c r="E29" s="69"/>
      <c r="F29" s="70"/>
      <c r="G29" s="70"/>
      <c r="H29" s="71"/>
      <c r="I29" s="72"/>
      <c r="J29" s="16"/>
      <c r="L29" s="38" t="b">
        <v>0</v>
      </c>
      <c r="M29" s="38" t="b">
        <v>0</v>
      </c>
      <c r="N29" s="38" t="b">
        <v>0</v>
      </c>
      <c r="O29" s="39" t="b">
        <v>0</v>
      </c>
      <c r="P29" s="40" t="b">
        <v>0</v>
      </c>
      <c r="U29" s="115">
        <v>85.15</v>
      </c>
      <c r="V29" s="116">
        <f>COUNTIF(L29:P29,"Wahr")</f>
        <v>0</v>
      </c>
      <c r="W29" s="115">
        <f>U29*V29</f>
        <v>0</v>
      </c>
    </row>
    <row r="30" spans="2:23" ht="32.1" customHeight="1" x14ac:dyDescent="0.25">
      <c r="B30" s="16"/>
      <c r="C30" s="110" t="s">
        <v>64</v>
      </c>
      <c r="D30" s="84" t="s">
        <v>53</v>
      </c>
      <c r="E30" s="96"/>
      <c r="F30" s="97"/>
      <c r="G30" s="98"/>
      <c r="H30" s="98"/>
      <c r="I30" s="99"/>
      <c r="J30" s="16"/>
      <c r="L30" s="38" t="b">
        <v>0</v>
      </c>
      <c r="M30" s="38" t="b">
        <v>0</v>
      </c>
      <c r="N30" s="39" t="b">
        <v>0</v>
      </c>
      <c r="O30" s="39" t="b">
        <v>0</v>
      </c>
      <c r="P30" s="40" t="b">
        <v>0</v>
      </c>
      <c r="U30" s="115">
        <v>70.2</v>
      </c>
      <c r="V30" s="116">
        <f>COUNTIF(L30:P30,"Wahr")</f>
        <v>0</v>
      </c>
      <c r="W30" s="115">
        <f>U30*V30</f>
        <v>0</v>
      </c>
    </row>
    <row r="31" spans="2:23" ht="32.1" customHeight="1" x14ac:dyDescent="0.25">
      <c r="B31" s="16"/>
      <c r="C31" s="110" t="s">
        <v>65</v>
      </c>
      <c r="D31" s="85" t="s">
        <v>51</v>
      </c>
      <c r="E31" s="100"/>
      <c r="F31" s="101"/>
      <c r="G31" s="102"/>
      <c r="H31" s="102"/>
      <c r="I31" s="103"/>
      <c r="J31" s="16"/>
      <c r="L31" s="38" t="b">
        <v>0</v>
      </c>
      <c r="M31" s="38" t="b">
        <v>0</v>
      </c>
      <c r="N31" s="39" t="b">
        <v>0</v>
      </c>
      <c r="O31" s="39" t="b">
        <v>0</v>
      </c>
      <c r="P31" s="40" t="b">
        <v>0</v>
      </c>
      <c r="U31" s="115">
        <v>79.95</v>
      </c>
      <c r="V31" s="116">
        <f>COUNTIF(L31:P31,"Wahr")</f>
        <v>0</v>
      </c>
      <c r="W31" s="115">
        <f t="shared" ref="W31:W32" si="0">U31*V31</f>
        <v>0</v>
      </c>
    </row>
    <row r="32" spans="2:23" ht="32.1" customHeight="1" thickBot="1" x14ac:dyDescent="0.3">
      <c r="B32" s="16"/>
      <c r="C32" s="110" t="s">
        <v>76</v>
      </c>
      <c r="D32" s="86" t="s">
        <v>52</v>
      </c>
      <c r="E32" s="104"/>
      <c r="F32" s="105"/>
      <c r="G32" s="106"/>
      <c r="H32" s="106"/>
      <c r="I32" s="107"/>
      <c r="J32" s="16"/>
      <c r="L32" s="41" t="b">
        <v>0</v>
      </c>
      <c r="M32" s="41" t="b">
        <v>0</v>
      </c>
      <c r="N32" s="42" t="b">
        <v>0</v>
      </c>
      <c r="O32" s="42" t="b">
        <v>0</v>
      </c>
      <c r="P32" s="43" t="b">
        <v>0</v>
      </c>
      <c r="U32" s="115">
        <v>35.1</v>
      </c>
      <c r="V32" s="116">
        <f>COUNTIF(L32:P32,"Wahr")</f>
        <v>0</v>
      </c>
      <c r="W32" s="115">
        <f t="shared" si="0"/>
        <v>0</v>
      </c>
    </row>
    <row r="33" spans="2:23" ht="9.9499999999999993" customHeight="1" x14ac:dyDescent="0.25">
      <c r="B33" s="16"/>
      <c r="C33" s="17"/>
      <c r="D33" s="22"/>
      <c r="E33" s="22"/>
      <c r="F33" s="22"/>
      <c r="G33" s="16"/>
      <c r="H33" s="16"/>
      <c r="I33" s="16"/>
      <c r="J33" s="16"/>
      <c r="W33" s="115"/>
    </row>
    <row r="34" spans="2:23" ht="17.25" customHeight="1" x14ac:dyDescent="0.25">
      <c r="B34" s="16"/>
      <c r="C34" s="17"/>
      <c r="D34" s="17"/>
      <c r="E34" s="17"/>
      <c r="F34" s="17"/>
      <c r="G34" s="16"/>
      <c r="H34" s="16"/>
      <c r="I34" s="16"/>
      <c r="J34" s="16"/>
      <c r="L34" s="45">
        <f>(COUNTIF(L26,"wahr"))*1.5</f>
        <v>0</v>
      </c>
      <c r="M34" s="45">
        <f>(COUNTIF(M26,"wahr"))*1.5</f>
        <v>0</v>
      </c>
      <c r="N34" s="45">
        <f>(COUNTIF(N26,"wahr"))*1.5</f>
        <v>0</v>
      </c>
      <c r="O34" s="45">
        <f>(COUNTIF(O26,"wahr"))*1.5</f>
        <v>0</v>
      </c>
      <c r="P34" s="45">
        <f>(COUNTIF(P26,"wahr"))*1.5</f>
        <v>0</v>
      </c>
      <c r="R34" s="45">
        <f>SUM(L34:P41)</f>
        <v>0</v>
      </c>
      <c r="S34" s="45" t="s">
        <v>70</v>
      </c>
      <c r="W34" s="115">
        <f>SUM(W26:W33)</f>
        <v>0</v>
      </c>
    </row>
    <row r="35" spans="2:23" ht="39" customHeight="1" thickBot="1" x14ac:dyDescent="0.3">
      <c r="B35" s="16"/>
      <c r="C35" s="19" t="s">
        <v>23</v>
      </c>
      <c r="D35" s="23"/>
      <c r="E35" s="128" t="s">
        <v>21</v>
      </c>
      <c r="F35" s="129"/>
      <c r="G35" s="54"/>
      <c r="H35" s="16"/>
      <c r="I35" s="16"/>
      <c r="J35" s="16"/>
      <c r="W35" s="115">
        <f>E46</f>
        <v>0</v>
      </c>
    </row>
    <row r="36" spans="2:23" ht="17.100000000000001" customHeight="1" thickBot="1" x14ac:dyDescent="0.3">
      <c r="B36" s="16"/>
      <c r="C36" s="55" t="s">
        <v>20</v>
      </c>
      <c r="D36" s="23"/>
      <c r="E36" s="130"/>
      <c r="F36" s="131"/>
      <c r="G36" s="16"/>
      <c r="H36" s="16"/>
      <c r="I36" s="16"/>
      <c r="J36" s="16"/>
      <c r="W36" s="115">
        <f>W34-W35</f>
        <v>0</v>
      </c>
    </row>
    <row r="37" spans="2:23" ht="28.5" customHeight="1" x14ac:dyDescent="0.25">
      <c r="B37" s="16"/>
      <c r="C37" s="135" t="s">
        <v>59</v>
      </c>
      <c r="D37" s="136"/>
      <c r="E37" s="17"/>
      <c r="F37" s="17"/>
      <c r="G37" s="16"/>
      <c r="H37" s="16"/>
      <c r="I37" s="16"/>
      <c r="J37" s="16"/>
      <c r="L37" s="45">
        <f>(COUNTIF(L29,"wahr"))*1.5</f>
        <v>0</v>
      </c>
      <c r="M37" s="45">
        <f t="shared" ref="M37:P37" si="1">(COUNTIF(M29,"wahr"))*1.5</f>
        <v>0</v>
      </c>
      <c r="N37" s="45">
        <f t="shared" si="1"/>
        <v>0</v>
      </c>
      <c r="O37" s="45">
        <f t="shared" si="1"/>
        <v>0</v>
      </c>
      <c r="P37" s="45">
        <f t="shared" si="1"/>
        <v>0</v>
      </c>
      <c r="S37" s="83" t="s">
        <v>72</v>
      </c>
    </row>
    <row r="38" spans="2:23" x14ac:dyDescent="0.25">
      <c r="B38" s="16"/>
      <c r="C38" s="20"/>
      <c r="D38" s="17"/>
      <c r="E38" s="17"/>
      <c r="F38" s="17"/>
      <c r="G38" s="16"/>
      <c r="H38" s="16"/>
      <c r="I38" s="16"/>
      <c r="J38" s="16"/>
      <c r="L38" s="83"/>
      <c r="M38" s="83"/>
      <c r="N38" s="83"/>
      <c r="O38" s="83"/>
      <c r="P38" s="83"/>
      <c r="Q38" s="83"/>
      <c r="R38" s="83"/>
      <c r="S38" s="83"/>
    </row>
    <row r="39" spans="2:23" hidden="1" x14ac:dyDescent="0.25">
      <c r="B39" s="16"/>
      <c r="C39" s="19" t="s">
        <v>27</v>
      </c>
      <c r="D39" s="17"/>
      <c r="E39" s="17"/>
      <c r="F39" s="17"/>
      <c r="G39" s="16"/>
      <c r="H39" s="16"/>
      <c r="I39" s="16"/>
      <c r="J39" s="16"/>
      <c r="L39" s="45">
        <f t="shared" ref="L39:P39" si="2">COUNTIF(L30,"wahr")*2</f>
        <v>0</v>
      </c>
      <c r="M39" s="45">
        <f t="shared" si="2"/>
        <v>0</v>
      </c>
      <c r="N39" s="45">
        <f t="shared" si="2"/>
        <v>0</v>
      </c>
      <c r="O39" s="45">
        <f t="shared" si="2"/>
        <v>0</v>
      </c>
      <c r="P39" s="45">
        <f t="shared" si="2"/>
        <v>0</v>
      </c>
      <c r="S39" s="83" t="s">
        <v>54</v>
      </c>
    </row>
    <row r="40" spans="2:23" hidden="1" x14ac:dyDescent="0.25">
      <c r="B40" s="16"/>
      <c r="C40" s="16" t="s">
        <v>28</v>
      </c>
      <c r="D40" s="16"/>
      <c r="E40" s="24">
        <f>IF(E36="Ja",E18-E18*geschwisterrabatt,E18)</f>
        <v>2.0499999999999998</v>
      </c>
      <c r="F40" s="16"/>
      <c r="G40" s="16"/>
      <c r="H40" s="16"/>
      <c r="I40" s="16"/>
      <c r="J40" s="16"/>
      <c r="L40" s="45">
        <f>COUNTIF(L31,"wahr")*2</f>
        <v>0</v>
      </c>
      <c r="M40" s="45">
        <f>COUNTIF(M31,"wahr")*2</f>
        <v>0</v>
      </c>
      <c r="N40" s="45">
        <f>COUNTIF(N31,"wahr")*2</f>
        <v>0</v>
      </c>
      <c r="O40" s="45">
        <f>COUNTIF(O31,"wahr")*2</f>
        <v>0</v>
      </c>
      <c r="P40" s="45">
        <f>COUNTIF(P31,"wahr")*2</f>
        <v>0</v>
      </c>
      <c r="S40" s="83" t="s">
        <v>54</v>
      </c>
    </row>
    <row r="41" spans="2:23" hidden="1" x14ac:dyDescent="0.25">
      <c r="B41" s="16"/>
      <c r="C41" s="17"/>
      <c r="D41" s="17"/>
      <c r="E41" s="17"/>
      <c r="F41" s="17"/>
      <c r="G41" s="16"/>
      <c r="H41" s="16"/>
      <c r="I41" s="16"/>
      <c r="J41" s="16"/>
      <c r="L41" s="45">
        <f>(COUNTIF(L32,"wahr"))*1</f>
        <v>0</v>
      </c>
      <c r="M41" s="45">
        <f>(COUNTIF(M32,"wahr"))*1</f>
        <v>0</v>
      </c>
      <c r="N41" s="45">
        <f>(COUNTIF(N32,"wahr"))*1</f>
        <v>0</v>
      </c>
      <c r="O41" s="45">
        <f>(COUNTIF(O32,"wahr"))*1</f>
        <v>0</v>
      </c>
      <c r="P41" s="45">
        <f>(COUNTIF(P32,"wahr"))*1</f>
        <v>0</v>
      </c>
      <c r="S41" s="83" t="s">
        <v>55</v>
      </c>
    </row>
    <row r="42" spans="2:23" ht="12.95" customHeight="1" thickBot="1" x14ac:dyDescent="0.3">
      <c r="B42" s="16"/>
      <c r="C42" s="19" t="s">
        <v>8</v>
      </c>
      <c r="D42" s="17"/>
      <c r="E42" s="17"/>
      <c r="F42" s="17"/>
      <c r="G42" s="16"/>
      <c r="H42" s="16"/>
      <c r="I42" s="16"/>
      <c r="J42" s="16"/>
    </row>
    <row r="43" spans="2:23" ht="15.75" thickBot="1" x14ac:dyDescent="0.3">
      <c r="B43" s="16"/>
      <c r="C43" s="17" t="s">
        <v>25</v>
      </c>
      <c r="D43" s="17"/>
      <c r="E43" s="44">
        <f>ROUND(E40*2,1)/2</f>
        <v>2.0499999999999998</v>
      </c>
      <c r="F43" s="35"/>
      <c r="G43" s="35"/>
      <c r="H43" s="16"/>
      <c r="I43" s="16"/>
      <c r="J43" s="16"/>
      <c r="L43" s="45">
        <f>COUNTIF(L26,"wahr")</f>
        <v>0</v>
      </c>
      <c r="M43" s="45">
        <f t="shared" ref="M43:P43" si="3">COUNTIF(M26,"wahr")</f>
        <v>0</v>
      </c>
      <c r="N43" s="45">
        <f t="shared" si="3"/>
        <v>0</v>
      </c>
      <c r="O43" s="45">
        <f t="shared" si="3"/>
        <v>0</v>
      </c>
      <c r="P43" s="45">
        <f t="shared" si="3"/>
        <v>0</v>
      </c>
      <c r="Q43" s="45">
        <f>SUM(L43:P43)</f>
        <v>0</v>
      </c>
      <c r="R43" s="45" t="s">
        <v>68</v>
      </c>
    </row>
    <row r="44" spans="2:23" ht="15.75" hidden="1" thickBot="1" x14ac:dyDescent="0.3">
      <c r="B44" s="16"/>
      <c r="C44" s="78" t="s">
        <v>26</v>
      </c>
      <c r="D44" s="78"/>
      <c r="E44" s="79">
        <f>ROUND((maximaltarif-E18+IF(E36="Ja",E18*geschwisterrabatt,0))*2,1)/2</f>
        <v>8.75</v>
      </c>
      <c r="F44" s="80"/>
      <c r="G44" s="81">
        <f>ROUND(E44*100/(E43+E44),0)</f>
        <v>81</v>
      </c>
      <c r="H44" s="91" t="s">
        <v>58</v>
      </c>
      <c r="I44" s="16"/>
      <c r="J44" s="16"/>
      <c r="K44" s="88"/>
      <c r="L44" s="45">
        <f>COUNTIF(L29,"wahr")</f>
        <v>0</v>
      </c>
      <c r="M44" s="45">
        <f t="shared" ref="M44:P44" si="4">COUNTIF(M29,"wahr")</f>
        <v>0</v>
      </c>
      <c r="N44" s="45">
        <f t="shared" si="4"/>
        <v>0</v>
      </c>
      <c r="O44" s="45">
        <f t="shared" si="4"/>
        <v>0</v>
      </c>
      <c r="P44" s="45">
        <f t="shared" si="4"/>
        <v>0</v>
      </c>
      <c r="Q44" s="45">
        <f t="shared" ref="Q44:Q45" si="5">SUM(L44:P44)</f>
        <v>0</v>
      </c>
      <c r="R44" s="45" t="s">
        <v>57</v>
      </c>
    </row>
    <row r="45" spans="2:23" ht="8.25" hidden="1" customHeight="1" thickBot="1" x14ac:dyDescent="0.3">
      <c r="B45" s="16"/>
      <c r="C45" s="113"/>
      <c r="D45" s="113"/>
      <c r="E45" s="114"/>
      <c r="F45" s="36"/>
      <c r="G45" s="16"/>
      <c r="H45" s="16"/>
      <c r="I45" s="16"/>
      <c r="J45" s="16"/>
      <c r="L45" s="45">
        <f>COUNTIF(L31,"wahr")</f>
        <v>0</v>
      </c>
      <c r="M45" s="45">
        <f t="shared" ref="M45:P45" si="6">COUNTIF(M31,"wahr")</f>
        <v>0</v>
      </c>
      <c r="N45" s="45">
        <f t="shared" si="6"/>
        <v>0</v>
      </c>
      <c r="O45" s="45">
        <f t="shared" si="6"/>
        <v>0</v>
      </c>
      <c r="P45" s="45">
        <f t="shared" si="6"/>
        <v>0</v>
      </c>
      <c r="Q45" s="45">
        <f t="shared" si="5"/>
        <v>0</v>
      </c>
      <c r="R45" s="45" t="s">
        <v>69</v>
      </c>
    </row>
    <row r="46" spans="2:23" ht="59.25" customHeight="1" thickBot="1" x14ac:dyDescent="0.3">
      <c r="B46" s="16"/>
      <c r="C46" s="121" t="s">
        <v>77</v>
      </c>
      <c r="D46" s="122"/>
      <c r="E46" s="90">
        <f>ROUND((((E40*R34+essenszuschlag*anz_mittagessen+3*anz_zvieri+3*anz_zmorge))*Monatsfaktor)*2,1)/2</f>
        <v>0</v>
      </c>
      <c r="F46" s="16"/>
      <c r="G46" s="16"/>
      <c r="H46" s="16"/>
      <c r="I46" s="16"/>
      <c r="J46" s="16"/>
    </row>
    <row r="47" spans="2:23" ht="22.5" customHeight="1" x14ac:dyDescent="0.25">
      <c r="B47" s="16"/>
      <c r="C47" s="121" t="s">
        <v>43</v>
      </c>
      <c r="D47" s="123"/>
      <c r="E47" s="89">
        <f>ROUND((E44*R34*Monatsfaktor)*2,1)/2</f>
        <v>0</v>
      </c>
      <c r="F47" s="124"/>
      <c r="G47" s="124"/>
      <c r="H47" s="124"/>
      <c r="I47" s="124"/>
      <c r="J47" s="124"/>
    </row>
    <row r="48" spans="2:23" hidden="1" x14ac:dyDescent="0.25">
      <c r="B48" s="16"/>
      <c r="C48" s="17"/>
      <c r="D48" s="24"/>
      <c r="E48" s="24"/>
      <c r="F48" s="24"/>
      <c r="G48" s="24"/>
      <c r="H48" s="24"/>
      <c r="I48" s="24"/>
      <c r="J48" s="16"/>
    </row>
    <row r="49" spans="2:20" ht="9.75" hidden="1" customHeight="1" x14ac:dyDescent="0.25">
      <c r="B49" s="16"/>
      <c r="C49" s="121"/>
      <c r="D49" s="123"/>
      <c r="E49" s="24"/>
      <c r="F49" s="24"/>
      <c r="G49" s="24"/>
      <c r="H49" s="24"/>
      <c r="I49" s="24"/>
      <c r="J49" s="16"/>
    </row>
    <row r="50" spans="2:20" ht="4.5" hidden="1" customHeight="1" x14ac:dyDescent="0.25">
      <c r="B50" s="16"/>
      <c r="C50" s="17"/>
      <c r="D50" s="17"/>
      <c r="E50" s="17"/>
      <c r="F50" s="17"/>
      <c r="G50" s="16"/>
      <c r="H50" s="16"/>
      <c r="I50" s="16"/>
      <c r="J50" s="16"/>
    </row>
    <row r="51" spans="2:20" ht="6.75" customHeight="1" x14ac:dyDescent="0.25">
      <c r="B51" s="16"/>
      <c r="C51" s="16"/>
      <c r="D51" s="16"/>
      <c r="E51" s="16"/>
      <c r="F51" s="16"/>
      <c r="G51" s="16"/>
      <c r="H51" s="16"/>
      <c r="I51" s="16"/>
      <c r="J51" s="16"/>
    </row>
    <row r="52" spans="2:20" ht="54" customHeight="1" x14ac:dyDescent="0.25">
      <c r="B52" s="16"/>
      <c r="C52" s="125" t="s">
        <v>24</v>
      </c>
      <c r="D52" s="125"/>
      <c r="E52" s="126"/>
      <c r="F52" s="126"/>
      <c r="G52" s="126"/>
      <c r="H52" s="126"/>
      <c r="I52" s="126"/>
      <c r="J52" s="16"/>
    </row>
    <row r="53" spans="2:20" x14ac:dyDescent="0.25">
      <c r="B53" s="16"/>
      <c r="C53" s="117" t="s">
        <v>32</v>
      </c>
      <c r="D53" s="16"/>
      <c r="E53" s="16"/>
      <c r="F53" s="16"/>
      <c r="G53" s="16"/>
      <c r="H53" s="16"/>
      <c r="I53" s="16"/>
      <c r="J53" s="16"/>
    </row>
    <row r="54" spans="2:20" ht="2.25" customHeight="1" x14ac:dyDescent="0.25">
      <c r="B54" s="16"/>
      <c r="C54" s="16"/>
      <c r="D54" s="16"/>
      <c r="E54" s="16"/>
      <c r="F54" s="16"/>
      <c r="G54" s="16"/>
      <c r="H54" s="16"/>
      <c r="I54" s="16"/>
      <c r="J54" s="16"/>
      <c r="M54" s="82"/>
    </row>
    <row r="55" spans="2:20" ht="14.25" customHeight="1" x14ac:dyDescent="0.25">
      <c r="B55" s="16"/>
      <c r="C55" s="77"/>
      <c r="D55" s="16"/>
      <c r="E55" s="16"/>
      <c r="F55" s="16"/>
      <c r="G55" s="16"/>
      <c r="H55" s="16"/>
      <c r="I55" s="16"/>
      <c r="J55" s="16"/>
      <c r="M55" s="82"/>
      <c r="S55" s="88">
        <f>E46</f>
        <v>0</v>
      </c>
    </row>
    <row r="56" spans="2:20" ht="40.5" customHeight="1" thickBot="1" x14ac:dyDescent="0.3">
      <c r="B56" s="16"/>
      <c r="C56" s="127" t="str">
        <f>IF(E13&lt;120000,"***Es muss auf jeden Fall ein Gesuch um Tarifreduktion eingereicht werden, ansonsten wird kein Beitrag der Gemeinde ausgerichtet, d.h. es wird der volle Betrag verrechnet (Geschwisterrabatt ausgenommen).","")</f>
        <v>***Es muss auf jeden Fall ein Gesuch um Tarifreduktion eingereicht werden, ansonsten wird kein Beitrag der Gemeinde ausgerichtet, d.h. es wird der volle Betrag verrechnet (Geschwisterrabatt ausgenommen).</v>
      </c>
      <c r="D56" s="127"/>
      <c r="E56" s="127"/>
      <c r="F56" s="127"/>
      <c r="G56" s="127"/>
      <c r="H56" s="127"/>
      <c r="I56" s="127"/>
      <c r="J56" s="16"/>
      <c r="T56" s="45">
        <f>S55/10.5</f>
        <v>0</v>
      </c>
    </row>
    <row r="57" spans="2:20" ht="30.6" customHeight="1" x14ac:dyDescent="0.25">
      <c r="B57" s="16"/>
      <c r="C57" s="132" t="s">
        <v>47</v>
      </c>
      <c r="D57" s="133"/>
      <c r="E57" s="133"/>
      <c r="F57" s="133"/>
      <c r="G57" s="133"/>
      <c r="H57" s="133"/>
      <c r="I57" s="134"/>
      <c r="J57" s="16"/>
    </row>
    <row r="58" spans="2:20" ht="33" customHeight="1" thickBot="1" x14ac:dyDescent="0.3">
      <c r="B58" s="16"/>
      <c r="C58" s="118" t="s">
        <v>80</v>
      </c>
      <c r="D58" s="119"/>
      <c r="E58" s="119"/>
      <c r="F58" s="119"/>
      <c r="G58" s="119"/>
      <c r="H58" s="119"/>
      <c r="I58" s="120"/>
      <c r="J58" s="16"/>
    </row>
    <row r="59" spans="2:20" ht="3.9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</row>
    <row r="60" spans="2:20" x14ac:dyDescent="0.25">
      <c r="B60" s="16"/>
      <c r="C60" s="16"/>
      <c r="D60" s="16"/>
      <c r="E60" s="16"/>
      <c r="F60" s="16"/>
      <c r="G60" s="16"/>
      <c r="H60" s="16"/>
      <c r="I60" s="87" t="s">
        <v>78</v>
      </c>
      <c r="J60" s="16"/>
    </row>
    <row r="61" spans="2:20" ht="9" customHeight="1" x14ac:dyDescent="0.25"/>
  </sheetData>
  <sheetProtection algorithmName="SHA-512" hashValue="9Y1jrmg9ckyuR1+X0dfsIw9daRm6f7Py29tGsNe9CJjR3z/QscVoctdzYA/sE9aVff4l2u4Lx2Fg+EZ+JwQTCg==" saltValue="9EllvcBDCuB9MHMaj2SYlw==" spinCount="100000" sheet="1" selectLockedCells="1"/>
  <mergeCells count="20">
    <mergeCell ref="E12:F12"/>
    <mergeCell ref="E13:F13"/>
    <mergeCell ref="E7:F7"/>
    <mergeCell ref="E8:F8"/>
    <mergeCell ref="E9:F9"/>
    <mergeCell ref="E10:F10"/>
    <mergeCell ref="E11:F11"/>
    <mergeCell ref="G13:K13"/>
    <mergeCell ref="F19:J19"/>
    <mergeCell ref="E35:F35"/>
    <mergeCell ref="E36:F36"/>
    <mergeCell ref="C57:I57"/>
    <mergeCell ref="C37:D37"/>
    <mergeCell ref="C58:I58"/>
    <mergeCell ref="C46:D46"/>
    <mergeCell ref="C47:D47"/>
    <mergeCell ref="F47:J47"/>
    <mergeCell ref="C49:D49"/>
    <mergeCell ref="C52:I52"/>
    <mergeCell ref="C56:I56"/>
  </mergeCells>
  <conditionalFormatting sqref="E20:F24 E27:F32">
    <cfRule type="cellIs" dxfId="22" priority="25" operator="lessThan">
      <formula>E$33</formula>
    </cfRule>
    <cfRule type="cellIs" dxfId="21" priority="26" operator="greaterThan">
      <formula>E$33</formula>
    </cfRule>
  </conditionalFormatting>
  <conditionalFormatting sqref="F47">
    <cfRule type="containsText" dxfId="20" priority="23" operator="containsText" text="Tarifreduktion">
      <formula>NOT(ISERROR(SEARCH("Tarifreduktion",F47)))</formula>
    </cfRule>
    <cfRule type="iconSet" priority="24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56:I56">
    <cfRule type="containsText" dxfId="19" priority="22" operator="containsText" text="muss">
      <formula>NOT(ISERROR(SEARCH("muss",C56)))</formula>
    </cfRule>
  </conditionalFormatting>
  <conditionalFormatting sqref="F47:J47">
    <cfRule type="containsText" dxfId="18" priority="18" operator="containsText" text="nicht">
      <formula>NOT(ISERROR(SEARCH("nicht",F47)))</formula>
    </cfRule>
    <cfRule type="cellIs" dxfId="17" priority="19" operator="equal">
      <formula>"nicht"</formula>
    </cfRule>
    <cfRule type="cellIs" dxfId="16" priority="20" operator="equal">
      <formula>"nicht"</formula>
    </cfRule>
    <cfRule type="containsText" dxfId="15" priority="21" operator="containsText" text="nicht">
      <formula>NOT(ISERROR(SEARCH("nicht",F47)))</formula>
    </cfRule>
  </conditionalFormatting>
  <conditionalFormatting sqref="F19">
    <cfRule type="containsText" dxfId="14" priority="16" operator="containsText" text="Tarifreduktion">
      <formula>NOT(ISERROR(SEARCH("Tarifreduktion",F19)))</formula>
    </cfRule>
    <cfRule type="iconSet" priority="17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F19:J19">
    <cfRule type="containsText" dxfId="13" priority="12" operator="containsText" text="nicht">
      <formula>NOT(ISERROR(SEARCH("nicht",F19)))</formula>
    </cfRule>
    <cfRule type="cellIs" dxfId="12" priority="13" operator="equal">
      <formula>"nicht"</formula>
    </cfRule>
    <cfRule type="cellIs" dxfId="11" priority="14" operator="equal">
      <formula>"nicht"</formula>
    </cfRule>
    <cfRule type="containsText" dxfId="10" priority="15" operator="containsText" text="nicht">
      <formula>NOT(ISERROR(SEARCH("nicht",F19)))</formula>
    </cfRule>
  </conditionalFormatting>
  <conditionalFormatting sqref="G13">
    <cfRule type="containsText" dxfId="9" priority="10" operator="containsText" text="Tarifreduktion">
      <formula>NOT(ISERROR(SEARCH("Tarifreduktion",G13)))</formula>
    </cfRule>
    <cfRule type="iconSet" priority="11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G13:K13">
    <cfRule type="containsText" dxfId="8" priority="6" operator="containsText" text="nicht">
      <formula>NOT(ISERROR(SEARCH("nicht",G13)))</formula>
    </cfRule>
    <cfRule type="cellIs" dxfId="7" priority="7" operator="equal">
      <formula>"nicht"</formula>
    </cfRule>
    <cfRule type="cellIs" dxfId="6" priority="8" operator="equal">
      <formula>"nicht"</formula>
    </cfRule>
    <cfRule type="containsText" dxfId="5" priority="9" operator="containsText" text="nicht">
      <formula>NOT(ISERROR(SEARCH("nicht",G13)))</formula>
    </cfRule>
  </conditionalFormatting>
  <conditionalFormatting sqref="E26:F26">
    <cfRule type="cellIs" dxfId="4" priority="4" operator="lessThan">
      <formula>E$33</formula>
    </cfRule>
    <cfRule type="cellIs" dxfId="3" priority="5" operator="greaterThan">
      <formula>E$33</formula>
    </cfRule>
  </conditionalFormatting>
  <conditionalFormatting sqref="G29">
    <cfRule type="cellIs" dxfId="2" priority="2" operator="lessThan">
      <formula>G$33</formula>
    </cfRule>
    <cfRule type="cellIs" dxfId="1" priority="3" operator="greaterThan">
      <formula>G$33</formula>
    </cfRule>
  </conditionalFormatting>
  <conditionalFormatting sqref="W36">
    <cfRule type="cellIs" dxfId="0" priority="1" operator="notEqual">
      <formula>0</formula>
    </cfRule>
  </conditionalFormatting>
  <pageMargins left="0.74803149606299213" right="0.23622047244094491" top="0.74803149606299213" bottom="0.9055118110236221" header="0.31496062992125984" footer="0.31496062992125984"/>
  <pageSetup paperSize="9" scale="80" orientation="portrait" r:id="rId1"/>
  <headerFooter>
    <oddHeader>&amp;LSchule Wald  Tarifrechner Tagesstrukturen</oddHeader>
    <oddFooter>&amp;L&amp;F&amp;RSchule Wald | Rütistrasse 13 | 8636 Wald ZH | www.schule-wald.ch</oddFooter>
  </headerFooter>
  <rowBreaks count="1" manualBreakCount="1">
    <brk id="59" max="16383" man="1"/>
  </rowBreaks>
  <colBreaks count="1" manualBreakCount="1">
    <brk id="9" min="1" max="6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7</xdr:col>
                    <xdr:colOff>257175</xdr:colOff>
                    <xdr:row>25</xdr:row>
                    <xdr:rowOff>0</xdr:rowOff>
                  </from>
                  <to>
                    <xdr:col>7</xdr:col>
                    <xdr:colOff>600075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7</xdr:col>
                    <xdr:colOff>257175</xdr:colOff>
                    <xdr:row>26</xdr:row>
                    <xdr:rowOff>9525</xdr:rowOff>
                  </from>
                  <to>
                    <xdr:col>7</xdr:col>
                    <xdr:colOff>600075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7</xdr:col>
                    <xdr:colOff>257175</xdr:colOff>
                    <xdr:row>27</xdr:row>
                    <xdr:rowOff>9525</xdr:rowOff>
                  </from>
                  <to>
                    <xdr:col>7</xdr:col>
                    <xdr:colOff>609600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7</xdr:col>
                    <xdr:colOff>257175</xdr:colOff>
                    <xdr:row>28</xdr:row>
                    <xdr:rowOff>9525</xdr:rowOff>
                  </from>
                  <to>
                    <xdr:col>7</xdr:col>
                    <xdr:colOff>581025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7</xdr:col>
                    <xdr:colOff>257175</xdr:colOff>
                    <xdr:row>29</xdr:row>
                    <xdr:rowOff>9525</xdr:rowOff>
                  </from>
                  <to>
                    <xdr:col>7</xdr:col>
                    <xdr:colOff>581025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7</xdr:col>
                    <xdr:colOff>257175</xdr:colOff>
                    <xdr:row>30</xdr:row>
                    <xdr:rowOff>19050</xdr:rowOff>
                  </from>
                  <to>
                    <xdr:col>7</xdr:col>
                    <xdr:colOff>600075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7</xdr:col>
                    <xdr:colOff>257175</xdr:colOff>
                    <xdr:row>30</xdr:row>
                    <xdr:rowOff>28575</xdr:rowOff>
                  </from>
                  <to>
                    <xdr:col>7</xdr:col>
                    <xdr:colOff>581025</xdr:colOff>
                    <xdr:row>30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7</xdr:col>
                    <xdr:colOff>257175</xdr:colOff>
                    <xdr:row>31</xdr:row>
                    <xdr:rowOff>0</xdr:rowOff>
                  </from>
                  <to>
                    <xdr:col>7</xdr:col>
                    <xdr:colOff>600075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7</xdr:col>
                    <xdr:colOff>257175</xdr:colOff>
                    <xdr:row>31</xdr:row>
                    <xdr:rowOff>0</xdr:rowOff>
                  </from>
                  <to>
                    <xdr:col>7</xdr:col>
                    <xdr:colOff>600075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8</xdr:col>
                    <xdr:colOff>257175</xdr:colOff>
                    <xdr:row>25</xdr:row>
                    <xdr:rowOff>0</xdr:rowOff>
                  </from>
                  <to>
                    <xdr:col>8</xdr:col>
                    <xdr:colOff>600075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8</xdr:col>
                    <xdr:colOff>257175</xdr:colOff>
                    <xdr:row>26</xdr:row>
                    <xdr:rowOff>9525</xdr:rowOff>
                  </from>
                  <to>
                    <xdr:col>8</xdr:col>
                    <xdr:colOff>600075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8</xdr:col>
                    <xdr:colOff>257175</xdr:colOff>
                    <xdr:row>27</xdr:row>
                    <xdr:rowOff>9525</xdr:rowOff>
                  </from>
                  <to>
                    <xdr:col>8</xdr:col>
                    <xdr:colOff>609600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>
                  <from>
                    <xdr:col>8</xdr:col>
                    <xdr:colOff>257175</xdr:colOff>
                    <xdr:row>28</xdr:row>
                    <xdr:rowOff>9525</xdr:rowOff>
                  </from>
                  <to>
                    <xdr:col>8</xdr:col>
                    <xdr:colOff>600075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defaultSize="0" autoFill="0" autoLine="0" autoPict="0">
                <anchor moveWithCells="1">
                  <from>
                    <xdr:col>8</xdr:col>
                    <xdr:colOff>257175</xdr:colOff>
                    <xdr:row>29</xdr:row>
                    <xdr:rowOff>9525</xdr:rowOff>
                  </from>
                  <to>
                    <xdr:col>8</xdr:col>
                    <xdr:colOff>600075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defaultSize="0" autoFill="0" autoLine="0" autoPict="0">
                <anchor moveWithCells="1">
                  <from>
                    <xdr:col>8</xdr:col>
                    <xdr:colOff>257175</xdr:colOff>
                    <xdr:row>30</xdr:row>
                    <xdr:rowOff>0</xdr:rowOff>
                  </from>
                  <to>
                    <xdr:col>8</xdr:col>
                    <xdr:colOff>609600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defaultSize="0" autoFill="0" autoLine="0" autoPict="0">
                <anchor moveWithCells="1">
                  <from>
                    <xdr:col>8</xdr:col>
                    <xdr:colOff>257175</xdr:colOff>
                    <xdr:row>30</xdr:row>
                    <xdr:rowOff>9525</xdr:rowOff>
                  </from>
                  <to>
                    <xdr:col>8</xdr:col>
                    <xdr:colOff>609600</xdr:colOff>
                    <xdr:row>30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defaultSize="0" autoFill="0" autoLine="0" autoPict="0">
                <anchor moveWithCells="1">
                  <from>
                    <xdr:col>8</xdr:col>
                    <xdr:colOff>257175</xdr:colOff>
                    <xdr:row>31</xdr:row>
                    <xdr:rowOff>0</xdr:rowOff>
                  </from>
                  <to>
                    <xdr:col>8</xdr:col>
                    <xdr:colOff>600075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Check Box 18">
              <controlPr defaultSize="0" autoFill="0" autoLine="0" autoPict="0">
                <anchor moveWithCells="1">
                  <from>
                    <xdr:col>8</xdr:col>
                    <xdr:colOff>257175</xdr:colOff>
                    <xdr:row>31</xdr:row>
                    <xdr:rowOff>0</xdr:rowOff>
                  </from>
                  <to>
                    <xdr:col>8</xdr:col>
                    <xdr:colOff>581025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Check Box 19">
              <controlPr locked="0" defaultSize="0" autoFill="0" autoLine="0" autoPict="0">
                <anchor moveWithCells="1">
                  <from>
                    <xdr:col>6</xdr:col>
                    <xdr:colOff>257175</xdr:colOff>
                    <xdr:row>25</xdr:row>
                    <xdr:rowOff>0</xdr:rowOff>
                  </from>
                  <to>
                    <xdr:col>6</xdr:col>
                    <xdr:colOff>609600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3" name="Check Box 20">
              <controlPr defaultSize="0" autoFill="0" autoLine="0" autoPict="0">
                <anchor moveWithCells="1">
                  <from>
                    <xdr:col>6</xdr:col>
                    <xdr:colOff>257175</xdr:colOff>
                    <xdr:row>26</xdr:row>
                    <xdr:rowOff>9525</xdr:rowOff>
                  </from>
                  <to>
                    <xdr:col>6</xdr:col>
                    <xdr:colOff>581025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4" name="Check Box 21">
              <controlPr defaultSize="0" autoFill="0" autoLine="0" autoPict="0">
                <anchor moveWithCells="1">
                  <from>
                    <xdr:col>6</xdr:col>
                    <xdr:colOff>257175</xdr:colOff>
                    <xdr:row>27</xdr:row>
                    <xdr:rowOff>9525</xdr:rowOff>
                  </from>
                  <to>
                    <xdr:col>6</xdr:col>
                    <xdr:colOff>581025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5" name="Check Box 22">
              <controlPr defaultSize="0" autoFill="0" autoLine="0" autoPict="0">
                <anchor moveWithCells="1">
                  <from>
                    <xdr:col>6</xdr:col>
                    <xdr:colOff>257175</xdr:colOff>
                    <xdr:row>29</xdr:row>
                    <xdr:rowOff>9525</xdr:rowOff>
                  </from>
                  <to>
                    <xdr:col>6</xdr:col>
                    <xdr:colOff>600075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6" name="Check Box 23">
              <controlPr defaultSize="0" autoFill="0" autoLine="0" autoPict="0">
                <anchor moveWithCells="1">
                  <from>
                    <xdr:col>6</xdr:col>
                    <xdr:colOff>257175</xdr:colOff>
                    <xdr:row>30</xdr:row>
                    <xdr:rowOff>0</xdr:rowOff>
                  </from>
                  <to>
                    <xdr:col>6</xdr:col>
                    <xdr:colOff>609600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7" name="Check Box 24">
              <controlPr defaultSize="0" autoFill="0" autoLine="0" autoPict="0">
                <anchor moveWithCells="1">
                  <from>
                    <xdr:col>6</xdr:col>
                    <xdr:colOff>257175</xdr:colOff>
                    <xdr:row>30</xdr:row>
                    <xdr:rowOff>0</xdr:rowOff>
                  </from>
                  <to>
                    <xdr:col>6</xdr:col>
                    <xdr:colOff>600075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8" name="Check Box 25">
              <controlPr defaultSize="0" autoFill="0" autoLine="0" autoPict="0">
                <anchor moveWithCells="1">
                  <from>
                    <xdr:col>6</xdr:col>
                    <xdr:colOff>257175</xdr:colOff>
                    <xdr:row>31</xdr:row>
                    <xdr:rowOff>0</xdr:rowOff>
                  </from>
                  <to>
                    <xdr:col>6</xdr:col>
                    <xdr:colOff>609600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9" name="Check Box 26">
              <controlPr defaultSize="0" autoFill="0" autoLine="0" autoPict="0">
                <anchor moveWithCells="1">
                  <from>
                    <xdr:col>6</xdr:col>
                    <xdr:colOff>257175</xdr:colOff>
                    <xdr:row>31</xdr:row>
                    <xdr:rowOff>0</xdr:rowOff>
                  </from>
                  <to>
                    <xdr:col>6</xdr:col>
                    <xdr:colOff>600075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30" name="Check Box 27">
              <controlPr defaultSize="0" autoFill="0" autoLine="0" autoPict="0">
                <anchor moveWithCells="1">
                  <from>
                    <xdr:col>5</xdr:col>
                    <xdr:colOff>257175</xdr:colOff>
                    <xdr:row>25</xdr:row>
                    <xdr:rowOff>0</xdr:rowOff>
                  </from>
                  <to>
                    <xdr:col>5</xdr:col>
                    <xdr:colOff>609600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1" name="Check Box 28">
              <controlPr defaultSize="0" autoFill="0" autoLine="0" autoPict="0">
                <anchor moveWithCells="1">
                  <from>
                    <xdr:col>5</xdr:col>
                    <xdr:colOff>257175</xdr:colOff>
                    <xdr:row>26</xdr:row>
                    <xdr:rowOff>9525</xdr:rowOff>
                  </from>
                  <to>
                    <xdr:col>5</xdr:col>
                    <xdr:colOff>609600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2" name="Check Box 29">
              <controlPr defaultSize="0" autoFill="0" autoLine="0" autoPict="0">
                <anchor moveWithCells="1">
                  <from>
                    <xdr:col>5</xdr:col>
                    <xdr:colOff>257175</xdr:colOff>
                    <xdr:row>27</xdr:row>
                    <xdr:rowOff>9525</xdr:rowOff>
                  </from>
                  <to>
                    <xdr:col>5</xdr:col>
                    <xdr:colOff>581025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3" name="Check Box 30">
              <controlPr defaultSize="0" autoFill="0" autoLine="0" autoPict="0">
                <anchor moveWithCells="1">
                  <from>
                    <xdr:col>5</xdr:col>
                    <xdr:colOff>257175</xdr:colOff>
                    <xdr:row>28</xdr:row>
                    <xdr:rowOff>9525</xdr:rowOff>
                  </from>
                  <to>
                    <xdr:col>5</xdr:col>
                    <xdr:colOff>609600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4" name="Check Box 31">
              <controlPr defaultSize="0" autoFill="0" autoLine="0" autoPict="0">
                <anchor moveWithCells="1">
                  <from>
                    <xdr:col>5</xdr:col>
                    <xdr:colOff>257175</xdr:colOff>
                    <xdr:row>29</xdr:row>
                    <xdr:rowOff>9525</xdr:rowOff>
                  </from>
                  <to>
                    <xdr:col>5</xdr:col>
                    <xdr:colOff>581025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5" name="Check Box 32">
              <controlPr defaultSize="0" autoFill="0" autoLine="0" autoPict="0">
                <anchor moveWithCells="1">
                  <from>
                    <xdr:col>5</xdr:col>
                    <xdr:colOff>257175</xdr:colOff>
                    <xdr:row>30</xdr:row>
                    <xdr:rowOff>0</xdr:rowOff>
                  </from>
                  <to>
                    <xdr:col>5</xdr:col>
                    <xdr:colOff>609600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6" name="Check Box 33">
              <controlPr defaultSize="0" autoFill="0" autoLine="0" autoPict="0">
                <anchor moveWithCells="1">
                  <from>
                    <xdr:col>5</xdr:col>
                    <xdr:colOff>257175</xdr:colOff>
                    <xdr:row>30</xdr:row>
                    <xdr:rowOff>0</xdr:rowOff>
                  </from>
                  <to>
                    <xdr:col>5</xdr:col>
                    <xdr:colOff>600075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7" name="Check Box 34">
              <controlPr defaultSize="0" autoFill="0" autoLine="0" autoPict="0">
                <anchor moveWithCells="1">
                  <from>
                    <xdr:col>5</xdr:col>
                    <xdr:colOff>257175</xdr:colOff>
                    <xdr:row>31</xdr:row>
                    <xdr:rowOff>0</xdr:rowOff>
                  </from>
                  <to>
                    <xdr:col>5</xdr:col>
                    <xdr:colOff>581025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8" name="Check Box 35">
              <controlPr defaultSize="0" autoFill="0" autoLine="0" autoPict="0">
                <anchor moveWithCells="1">
                  <from>
                    <xdr:col>5</xdr:col>
                    <xdr:colOff>257175</xdr:colOff>
                    <xdr:row>31</xdr:row>
                    <xdr:rowOff>9525</xdr:rowOff>
                  </from>
                  <to>
                    <xdr:col>5</xdr:col>
                    <xdr:colOff>581025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9" name="Check Box 36">
              <controlPr locked="0" defaultSize="0" autoFill="0" autoLine="0" autoPict="0">
                <anchor moveWithCells="1">
                  <from>
                    <xdr:col>4</xdr:col>
                    <xdr:colOff>257175</xdr:colOff>
                    <xdr:row>25</xdr:row>
                    <xdr:rowOff>0</xdr:rowOff>
                  </from>
                  <to>
                    <xdr:col>4</xdr:col>
                    <xdr:colOff>609600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40" name="Check Box 37">
              <controlPr defaultSize="0" autoFill="0" autoLine="0" autoPict="0">
                <anchor moveWithCells="1">
                  <from>
                    <xdr:col>4</xdr:col>
                    <xdr:colOff>257175</xdr:colOff>
                    <xdr:row>26</xdr:row>
                    <xdr:rowOff>9525</xdr:rowOff>
                  </from>
                  <to>
                    <xdr:col>4</xdr:col>
                    <xdr:colOff>600075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41" name="Check Box 38">
              <controlPr defaultSize="0" autoFill="0" autoLine="0" autoPict="0">
                <anchor moveWithCells="1">
                  <from>
                    <xdr:col>4</xdr:col>
                    <xdr:colOff>257175</xdr:colOff>
                    <xdr:row>27</xdr:row>
                    <xdr:rowOff>9525</xdr:rowOff>
                  </from>
                  <to>
                    <xdr:col>4</xdr:col>
                    <xdr:colOff>581025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42" name="Check Box 39">
              <controlPr defaultSize="0" autoFill="0" autoLine="0" autoPict="0">
                <anchor moveWithCells="1">
                  <from>
                    <xdr:col>4</xdr:col>
                    <xdr:colOff>257175</xdr:colOff>
                    <xdr:row>28</xdr:row>
                    <xdr:rowOff>9525</xdr:rowOff>
                  </from>
                  <to>
                    <xdr:col>4</xdr:col>
                    <xdr:colOff>581025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43" name="Check Box 40">
              <controlPr defaultSize="0" autoFill="0" autoLine="0" autoPict="0">
                <anchor moveWithCells="1">
                  <from>
                    <xdr:col>4</xdr:col>
                    <xdr:colOff>257175</xdr:colOff>
                    <xdr:row>29</xdr:row>
                    <xdr:rowOff>9525</xdr:rowOff>
                  </from>
                  <to>
                    <xdr:col>4</xdr:col>
                    <xdr:colOff>581025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44" name="Check Box 41">
              <controlPr defaultSize="0" autoFill="0" autoLine="0" autoPict="0">
                <anchor moveWithCells="1">
                  <from>
                    <xdr:col>4</xdr:col>
                    <xdr:colOff>257175</xdr:colOff>
                    <xdr:row>30</xdr:row>
                    <xdr:rowOff>0</xdr:rowOff>
                  </from>
                  <to>
                    <xdr:col>4</xdr:col>
                    <xdr:colOff>581025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45" name="Check Box 42">
              <controlPr defaultSize="0" autoFill="0" autoLine="0" autoPict="0">
                <anchor moveWithCells="1">
                  <from>
                    <xdr:col>4</xdr:col>
                    <xdr:colOff>257175</xdr:colOff>
                    <xdr:row>30</xdr:row>
                    <xdr:rowOff>9525</xdr:rowOff>
                  </from>
                  <to>
                    <xdr:col>4</xdr:col>
                    <xdr:colOff>609600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46" name="Check Box 43">
              <controlPr defaultSize="0" autoFill="0" autoLine="0" autoPict="0">
                <anchor moveWithCells="1">
                  <from>
                    <xdr:col>4</xdr:col>
                    <xdr:colOff>257175</xdr:colOff>
                    <xdr:row>31</xdr:row>
                    <xdr:rowOff>0</xdr:rowOff>
                  </from>
                  <to>
                    <xdr:col>4</xdr:col>
                    <xdr:colOff>581025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47" name="Check Box 44">
              <controlPr defaultSize="0" autoFill="0" autoLine="0" autoPict="0">
                <anchor moveWithCells="1">
                  <from>
                    <xdr:col>4</xdr:col>
                    <xdr:colOff>257175</xdr:colOff>
                    <xdr:row>30</xdr:row>
                    <xdr:rowOff>390525</xdr:rowOff>
                  </from>
                  <to>
                    <xdr:col>4</xdr:col>
                    <xdr:colOff>581025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48" name="Check Box 45">
              <controlPr defaultSize="0" autoFill="0" autoLine="0" autoPict="0">
                <anchor moveWithCells="1">
                  <from>
                    <xdr:col>4</xdr:col>
                    <xdr:colOff>257175</xdr:colOff>
                    <xdr:row>27</xdr:row>
                    <xdr:rowOff>0</xdr:rowOff>
                  </from>
                  <to>
                    <xdr:col>4</xdr:col>
                    <xdr:colOff>581025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49" name="Check Box 46">
              <controlPr defaultSize="0" autoFill="0" autoLine="0" autoPict="0">
                <anchor moveWithCells="1">
                  <from>
                    <xdr:col>4</xdr:col>
                    <xdr:colOff>257175</xdr:colOff>
                    <xdr:row>27</xdr:row>
                    <xdr:rowOff>0</xdr:rowOff>
                  </from>
                  <to>
                    <xdr:col>4</xdr:col>
                    <xdr:colOff>581025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50" name="Check Box 47">
              <controlPr defaultSize="0" autoFill="0" autoLine="0" autoPict="0">
                <anchor moveWithCells="1">
                  <from>
                    <xdr:col>5</xdr:col>
                    <xdr:colOff>257175</xdr:colOff>
                    <xdr:row>27</xdr:row>
                    <xdr:rowOff>0</xdr:rowOff>
                  </from>
                  <to>
                    <xdr:col>5</xdr:col>
                    <xdr:colOff>581025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51" name="Check Box 48">
              <controlPr defaultSize="0" autoFill="0" autoLine="0" autoPict="0">
                <anchor moveWithCells="1">
                  <from>
                    <xdr:col>5</xdr:col>
                    <xdr:colOff>257175</xdr:colOff>
                    <xdr:row>27</xdr:row>
                    <xdr:rowOff>0</xdr:rowOff>
                  </from>
                  <to>
                    <xdr:col>5</xdr:col>
                    <xdr:colOff>581025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52" name="Check Box 49">
              <controlPr defaultSize="0" autoFill="0" autoLine="0" autoPict="0">
                <anchor moveWithCells="1">
                  <from>
                    <xdr:col>6</xdr:col>
                    <xdr:colOff>257175</xdr:colOff>
                    <xdr:row>27</xdr:row>
                    <xdr:rowOff>0</xdr:rowOff>
                  </from>
                  <to>
                    <xdr:col>6</xdr:col>
                    <xdr:colOff>609600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53" name="Check Box 50">
              <controlPr defaultSize="0" autoFill="0" autoLine="0" autoPict="0">
                <anchor moveWithCells="1">
                  <from>
                    <xdr:col>6</xdr:col>
                    <xdr:colOff>257175</xdr:colOff>
                    <xdr:row>27</xdr:row>
                    <xdr:rowOff>0</xdr:rowOff>
                  </from>
                  <to>
                    <xdr:col>6</xdr:col>
                    <xdr:colOff>600075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r:id="rId54" name="Check Box 51">
              <controlPr defaultSize="0" autoFill="0" autoLine="0" autoPict="0">
                <anchor moveWithCells="1">
                  <from>
                    <xdr:col>7</xdr:col>
                    <xdr:colOff>257175</xdr:colOff>
                    <xdr:row>27</xdr:row>
                    <xdr:rowOff>0</xdr:rowOff>
                  </from>
                  <to>
                    <xdr:col>7</xdr:col>
                    <xdr:colOff>609600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6" r:id="rId55" name="Check Box 52">
              <controlPr defaultSize="0" autoFill="0" autoLine="0" autoPict="0">
                <anchor moveWithCells="1">
                  <from>
                    <xdr:col>7</xdr:col>
                    <xdr:colOff>257175</xdr:colOff>
                    <xdr:row>27</xdr:row>
                    <xdr:rowOff>0</xdr:rowOff>
                  </from>
                  <to>
                    <xdr:col>7</xdr:col>
                    <xdr:colOff>609600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r:id="rId56" name="Check Box 53">
              <controlPr defaultSize="0" autoFill="0" autoLine="0" autoPict="0">
                <anchor moveWithCells="1">
                  <from>
                    <xdr:col>8</xdr:col>
                    <xdr:colOff>257175</xdr:colOff>
                    <xdr:row>27</xdr:row>
                    <xdr:rowOff>0</xdr:rowOff>
                  </from>
                  <to>
                    <xdr:col>8</xdr:col>
                    <xdr:colOff>600075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57" name="Check Box 54">
              <controlPr defaultSize="0" autoFill="0" autoLine="0" autoPict="0">
                <anchor moveWithCells="1">
                  <from>
                    <xdr:col>8</xdr:col>
                    <xdr:colOff>257175</xdr:colOff>
                    <xdr:row>27</xdr:row>
                    <xdr:rowOff>0</xdr:rowOff>
                  </from>
                  <to>
                    <xdr:col>8</xdr:col>
                    <xdr:colOff>600075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58" name="Check Box 55">
              <controlPr defaultSize="0" autoFill="0" autoLine="0" autoPict="0">
                <anchor moveWithCells="1">
                  <from>
                    <xdr:col>6</xdr:col>
                    <xdr:colOff>257175</xdr:colOff>
                    <xdr:row>29</xdr:row>
                    <xdr:rowOff>0</xdr:rowOff>
                  </from>
                  <to>
                    <xdr:col>6</xdr:col>
                    <xdr:colOff>600075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59" name="Check Box 56">
              <controlPr defaultSize="0" autoFill="0" autoLine="0" autoPict="0">
                <anchor moveWithCells="1">
                  <from>
                    <xdr:col>5</xdr:col>
                    <xdr:colOff>257175</xdr:colOff>
                    <xdr:row>29</xdr:row>
                    <xdr:rowOff>0</xdr:rowOff>
                  </from>
                  <to>
                    <xdr:col>5</xdr:col>
                    <xdr:colOff>609600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60" name="Check Box 57">
              <controlPr defaultSize="0" autoFill="0" autoLine="0" autoPict="0">
                <anchor moveWithCells="1">
                  <from>
                    <xdr:col>4</xdr:col>
                    <xdr:colOff>257175</xdr:colOff>
                    <xdr:row>29</xdr:row>
                    <xdr:rowOff>0</xdr:rowOff>
                  </from>
                  <to>
                    <xdr:col>4</xdr:col>
                    <xdr:colOff>581025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r:id="rId61" name="Check Box 58">
              <controlPr defaultSize="0" autoFill="0" autoLine="0" autoPict="0">
                <anchor moveWithCells="1">
                  <from>
                    <xdr:col>7</xdr:col>
                    <xdr:colOff>257175</xdr:colOff>
                    <xdr:row>29</xdr:row>
                    <xdr:rowOff>0</xdr:rowOff>
                  </from>
                  <to>
                    <xdr:col>7</xdr:col>
                    <xdr:colOff>581025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r:id="rId62" name="Check Box 59">
              <controlPr defaultSize="0" autoFill="0" autoLine="0" autoPict="0">
                <anchor moveWithCells="1">
                  <from>
                    <xdr:col>8</xdr:col>
                    <xdr:colOff>257175</xdr:colOff>
                    <xdr:row>29</xdr:row>
                    <xdr:rowOff>0</xdr:rowOff>
                  </from>
                  <to>
                    <xdr:col>8</xdr:col>
                    <xdr:colOff>600075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63" name="Check Box 60">
              <controlPr defaultSize="0" autoFill="0" autoLine="0" autoPict="0">
                <anchor moveWithCells="1">
                  <from>
                    <xdr:col>5</xdr:col>
                    <xdr:colOff>257175</xdr:colOff>
                    <xdr:row>29</xdr:row>
                    <xdr:rowOff>0</xdr:rowOff>
                  </from>
                  <to>
                    <xdr:col>5</xdr:col>
                    <xdr:colOff>581025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64" name="Check Box 61">
              <controlPr defaultSize="0" autoFill="0" autoLine="0" autoPict="0">
                <anchor moveWithCells="1">
                  <from>
                    <xdr:col>5</xdr:col>
                    <xdr:colOff>257175</xdr:colOff>
                    <xdr:row>29</xdr:row>
                    <xdr:rowOff>0</xdr:rowOff>
                  </from>
                  <to>
                    <xdr:col>5</xdr:col>
                    <xdr:colOff>581025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65" name="Check Box 62">
              <controlPr defaultSize="0" autoFill="0" autoLine="0" autoPict="0">
                <anchor moveWithCells="1">
                  <from>
                    <xdr:col>7</xdr:col>
                    <xdr:colOff>257175</xdr:colOff>
                    <xdr:row>29</xdr:row>
                    <xdr:rowOff>0</xdr:rowOff>
                  </from>
                  <to>
                    <xdr:col>7</xdr:col>
                    <xdr:colOff>581025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r:id="rId66" name="Check Box 63">
              <controlPr defaultSize="0" autoFill="0" autoLine="0" autoPict="0">
                <anchor moveWithCells="1">
                  <from>
                    <xdr:col>7</xdr:col>
                    <xdr:colOff>257175</xdr:colOff>
                    <xdr:row>29</xdr:row>
                    <xdr:rowOff>0</xdr:rowOff>
                  </from>
                  <to>
                    <xdr:col>7</xdr:col>
                    <xdr:colOff>581025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r:id="rId67" name="Check Box 64">
              <controlPr defaultSize="0" autoFill="0" autoLine="0" autoPict="0">
                <anchor moveWithCells="1">
                  <from>
                    <xdr:col>7</xdr:col>
                    <xdr:colOff>257175</xdr:colOff>
                    <xdr:row>29</xdr:row>
                    <xdr:rowOff>0</xdr:rowOff>
                  </from>
                  <to>
                    <xdr:col>7</xdr:col>
                    <xdr:colOff>581025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r:id="rId68" name="Check Box 65">
              <controlPr defaultSize="0" autoFill="0" autoLine="0" autoPict="0">
                <anchor moveWithCells="1">
                  <from>
                    <xdr:col>7</xdr:col>
                    <xdr:colOff>257175</xdr:colOff>
                    <xdr:row>29</xdr:row>
                    <xdr:rowOff>0</xdr:rowOff>
                  </from>
                  <to>
                    <xdr:col>7</xdr:col>
                    <xdr:colOff>581025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r:id="rId69" name="Check Box 66">
              <controlPr defaultSize="0" autoFill="0" autoLine="0" autoPict="0">
                <anchor moveWithCells="1">
                  <from>
                    <xdr:col>7</xdr:col>
                    <xdr:colOff>257175</xdr:colOff>
                    <xdr:row>25</xdr:row>
                    <xdr:rowOff>9525</xdr:rowOff>
                  </from>
                  <to>
                    <xdr:col>7</xdr:col>
                    <xdr:colOff>600075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r:id="rId70" name="Check Box 67">
              <controlPr defaultSize="0" autoFill="0" autoLine="0" autoPict="0">
                <anchor moveWithCells="1">
                  <from>
                    <xdr:col>8</xdr:col>
                    <xdr:colOff>257175</xdr:colOff>
                    <xdr:row>25</xdr:row>
                    <xdr:rowOff>9525</xdr:rowOff>
                  </from>
                  <to>
                    <xdr:col>8</xdr:col>
                    <xdr:colOff>600075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r:id="rId71" name="Check Box 68">
              <controlPr locked="0" defaultSize="0" autoFill="0" autoLine="0" autoPict="0">
                <anchor moveWithCells="1">
                  <from>
                    <xdr:col>6</xdr:col>
                    <xdr:colOff>257175</xdr:colOff>
                    <xdr:row>25</xdr:row>
                    <xdr:rowOff>9525</xdr:rowOff>
                  </from>
                  <to>
                    <xdr:col>6</xdr:col>
                    <xdr:colOff>609600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r:id="rId72" name="Check Box 69">
              <controlPr defaultSize="0" autoFill="0" autoLine="0" autoPict="0">
                <anchor moveWithCells="1">
                  <from>
                    <xdr:col>5</xdr:col>
                    <xdr:colOff>257175</xdr:colOff>
                    <xdr:row>25</xdr:row>
                    <xdr:rowOff>9525</xdr:rowOff>
                  </from>
                  <to>
                    <xdr:col>5</xdr:col>
                    <xdr:colOff>609600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r:id="rId73" name="Check Box 70">
              <controlPr locked="0" defaultSize="0" autoFill="0" autoLine="0" autoPict="0">
                <anchor moveWithCells="1">
                  <from>
                    <xdr:col>4</xdr:col>
                    <xdr:colOff>257175</xdr:colOff>
                    <xdr:row>25</xdr:row>
                    <xdr:rowOff>0</xdr:rowOff>
                  </from>
                  <to>
                    <xdr:col>4</xdr:col>
                    <xdr:colOff>609600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74" name="Check Box 71">
              <controlPr defaultSize="0" autoFill="0" autoLine="0" autoPict="0">
                <anchor moveWithCells="1">
                  <from>
                    <xdr:col>6</xdr:col>
                    <xdr:colOff>257175</xdr:colOff>
                    <xdr:row>28</xdr:row>
                    <xdr:rowOff>9525</xdr:rowOff>
                  </from>
                  <to>
                    <xdr:col>6</xdr:col>
                    <xdr:colOff>609600</xdr:colOff>
                    <xdr:row>28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Input!$A$40:$A$42</xm:f>
          </x14:formula1>
          <xm:sqref>E36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1B3FC5E7F1A541B8F3B1E2457DB4B2" ma:contentTypeVersion="3" ma:contentTypeDescription="Ein neues Dokument erstellen." ma:contentTypeScope="" ma:versionID="21036fb835f811f8afd14819fe586bf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303451881f6a0f84e19ca956ab06e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c8e3bc15-0ccf-42a3-89b8-4089ab4c1bc6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7A054-7709-484C-A4E7-4CFC06B4998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67B115-06AD-44A1-922B-D97F07DF27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AEAB87F-77BB-40EC-8207-30445D2DC2A8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40E48F0-9AD1-482F-8A80-29B4E3BC9B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20</vt:i4>
      </vt:variant>
    </vt:vector>
  </HeadingPairs>
  <TitlesOfParts>
    <vt:vector size="22" baseType="lpstr">
      <vt:lpstr>Input</vt:lpstr>
      <vt:lpstr>Tarifrechner_Elternansicht</vt:lpstr>
      <vt:lpstr>Tarifrechner_Elternansicht!anz_mittagessen</vt:lpstr>
      <vt:lpstr>Tarifrechner_Elternansicht!anz_zmorge</vt:lpstr>
      <vt:lpstr>Tarifrechner_Elternansicht!anz_zvieri</vt:lpstr>
      <vt:lpstr>Tarifrechner_Elternansicht!anzahl_zvieri</vt:lpstr>
      <vt:lpstr>diskontfaktor</vt:lpstr>
      <vt:lpstr>Tarifrechner_Elternansicht!Druckbereich</vt:lpstr>
      <vt:lpstr>essenszuschlag</vt:lpstr>
      <vt:lpstr>fixe_gemeindesubvention_1_80</vt:lpstr>
      <vt:lpstr>gemeindebeitrag_babyfaktor_25</vt:lpstr>
      <vt:lpstr>geschwisterrabatt</vt:lpstr>
      <vt:lpstr>halbstagsfaktor_mitmittagessen</vt:lpstr>
      <vt:lpstr>halbtagsfaktor_ohnemittagessen</vt:lpstr>
      <vt:lpstr>haushaltsabzug</vt:lpstr>
      <vt:lpstr>Tarifrechner_Elternansicht!massgeb_einkommen</vt:lpstr>
      <vt:lpstr>maximaltarif</vt:lpstr>
      <vt:lpstr>minimaltarif</vt:lpstr>
      <vt:lpstr>Monatsfaktor</vt:lpstr>
      <vt:lpstr>monatsfaktor_nokimuz</vt:lpstr>
      <vt:lpstr>Personenabzug</vt:lpstr>
      <vt:lpstr>vermoegensfreibetrag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Schultheiss</dc:creator>
  <cp:lastModifiedBy>Zweifel Denise</cp:lastModifiedBy>
  <cp:lastPrinted>2023-06-01T15:07:16Z</cp:lastPrinted>
  <dcterms:created xsi:type="dcterms:W3CDTF">2014-01-15T15:18:43Z</dcterms:created>
  <dcterms:modified xsi:type="dcterms:W3CDTF">2025-01-30T14:49:20Z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0x010100161B3FC5E7F1A541B8F3B1E2457DB4B2</vt:lpwstr>
  </property>
</Properties>
</file>